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Můj disk\Práce\Dačice\Přístavba školní družiny ZŠ B. Němcové\VZ\01 Výzva k podání nabídek\Příloha č. 1 Výzvy_DPS_SP_SSPDSsVV\"/>
    </mc:Choice>
  </mc:AlternateContent>
  <workbookProtection workbookAlgorithmName="SHA-512" workbookHashValue="DsZTChEMr+YcR7HqTIfta7c8SYMCCUKRkdVVSIyfqt7P/4AjsLaH72TGEnYmlFE9+9OKDvZ2rahtQ2bRXiclPA==" workbookSaltValue="JygO9BYVUJnuS4sUz1MN+g==" workbookSpinCount="100000" lockStructure="1"/>
  <bookViews>
    <workbookView xWindow="0" yWindow="0" windowWidth="19200" windowHeight="7640" firstSheet="4" activeTab="6"/>
  </bookViews>
  <sheets>
    <sheet name="Rekapitulace stavby" sheetId="1" r:id="rId1"/>
    <sheet name="23-041 - VON" sheetId="2" r:id="rId2"/>
    <sheet name="23-042 - Stavební část" sheetId="3" r:id="rId3"/>
    <sheet name="23-043 - ZTI, plyn" sheetId="4" r:id="rId4"/>
    <sheet name="23-044 - Přeložka LPS" sheetId="5" r:id="rId5"/>
    <sheet name="23-045 - ÚT" sheetId="6" r:id="rId6"/>
    <sheet name="23-046 - VZTCH" sheetId="7" r:id="rId7"/>
    <sheet name="23-047 - EI silno a slabo..." sheetId="8" r:id="rId8"/>
  </sheets>
  <definedNames>
    <definedName name="_xlnm._FilterDatabase" localSheetId="1" hidden="1">'23-041 - VON'!$C$117:$K$155</definedName>
    <definedName name="_xlnm._FilterDatabase" localSheetId="2" hidden="1">'23-042 - Stavební část'!$C$144:$K$1170</definedName>
    <definedName name="_xlnm._FilterDatabase" localSheetId="3" hidden="1">'23-043 - ZTI, plyn'!$C$122:$K$647</definedName>
    <definedName name="_xlnm._FilterDatabase" localSheetId="4" hidden="1">'23-044 - Přeložka LPS'!$C$123:$K$288</definedName>
    <definedName name="_xlnm._FilterDatabase" localSheetId="5" hidden="1">'23-045 - ÚT'!$C$121:$K$218</definedName>
    <definedName name="_xlnm._FilterDatabase" localSheetId="6" hidden="1">'23-046 - VZTCH'!$C$120:$K$172</definedName>
    <definedName name="_xlnm._FilterDatabase" localSheetId="7" hidden="1">'23-047 - EI silno a slabo...'!$C$123:$K$549</definedName>
    <definedName name="_xlnm.Print_Titles" localSheetId="1">'23-041 - VON'!$117:$117</definedName>
    <definedName name="_xlnm.Print_Titles" localSheetId="2">'23-042 - Stavební část'!$144:$144</definedName>
    <definedName name="_xlnm.Print_Titles" localSheetId="3">'23-043 - ZTI, plyn'!$122:$122</definedName>
    <definedName name="_xlnm.Print_Titles" localSheetId="4">'23-044 - Přeložka LPS'!$123:$123</definedName>
    <definedName name="_xlnm.Print_Titles" localSheetId="5">'23-045 - ÚT'!$121:$121</definedName>
    <definedName name="_xlnm.Print_Titles" localSheetId="6">'23-046 - VZTCH'!$120:$120</definedName>
    <definedName name="_xlnm.Print_Titles" localSheetId="7">'23-047 - EI silno a slabo...'!$123:$123</definedName>
    <definedName name="_xlnm.Print_Titles" localSheetId="0">'Rekapitulace stavby'!$92:$92</definedName>
    <definedName name="_xlnm.Print_Area" localSheetId="1">'23-041 - VON'!$C$82:$J$99,'23-041 - VON'!$C$105:$J$155</definedName>
    <definedName name="_xlnm.Print_Area" localSheetId="2">'23-042 - Stavební část'!$C$82:$J$126,'23-042 - Stavební část'!$C$132:$J$1170</definedName>
    <definedName name="_xlnm.Print_Area" localSheetId="3">'23-043 - ZTI, plyn'!$C$82:$J$104,'23-043 - ZTI, plyn'!$C$110:$J$647</definedName>
    <definedName name="_xlnm.Print_Area" localSheetId="4">'23-044 - Přeložka LPS'!$C$82:$J$105,'23-044 - Přeložka LPS'!$C$111:$J$288</definedName>
    <definedName name="_xlnm.Print_Area" localSheetId="5">'23-045 - ÚT'!$C$82:$J$103,'23-045 - ÚT'!$C$109:$J$218</definedName>
    <definedName name="_xlnm.Print_Area" localSheetId="6">'23-046 - VZTCH'!$C$82:$J$102,'23-046 - VZTCH'!$C$108:$J$172</definedName>
    <definedName name="_xlnm.Print_Area" localSheetId="7">'23-047 - EI silno a slabo...'!$C$82:$J$105,'23-047 - EI silno a slabo...'!$C$111:$J$549</definedName>
    <definedName name="_xlnm.Print_Area" localSheetId="0">'Rekapitulace stavby'!$D$4:$AO$76,'Rekapitulace stavby'!$C$82:$AQ$102</definedName>
  </definedNames>
  <calcPr calcId="162913"/>
</workbook>
</file>

<file path=xl/calcChain.xml><?xml version="1.0" encoding="utf-8"?>
<calcChain xmlns="http://schemas.openxmlformats.org/spreadsheetml/2006/main">
  <c r="J37" i="8" l="1"/>
  <c r="J36" i="8"/>
  <c r="AY101" i="1"/>
  <c r="J35" i="8"/>
  <c r="AX101" i="1" s="1"/>
  <c r="BI547" i="8"/>
  <c r="BH547" i="8"/>
  <c r="BG547" i="8"/>
  <c r="BF547" i="8"/>
  <c r="T547" i="8"/>
  <c r="R547" i="8"/>
  <c r="P547" i="8"/>
  <c r="BI544" i="8"/>
  <c r="BH544" i="8"/>
  <c r="BG544" i="8"/>
  <c r="BF544" i="8"/>
  <c r="T544" i="8"/>
  <c r="R544" i="8"/>
  <c r="P544" i="8"/>
  <c r="BI541" i="8"/>
  <c r="BH541" i="8"/>
  <c r="BG541" i="8"/>
  <c r="BF541" i="8"/>
  <c r="T541" i="8"/>
  <c r="R541" i="8"/>
  <c r="P541" i="8"/>
  <c r="BI538" i="8"/>
  <c r="BH538" i="8"/>
  <c r="BG538" i="8"/>
  <c r="BF538" i="8"/>
  <c r="T538" i="8"/>
  <c r="R538" i="8"/>
  <c r="P538" i="8"/>
  <c r="BI535" i="8"/>
  <c r="BH535" i="8"/>
  <c r="BG535" i="8"/>
  <c r="BF535" i="8"/>
  <c r="T535" i="8"/>
  <c r="R535" i="8"/>
  <c r="P535" i="8"/>
  <c r="BI532" i="8"/>
  <c r="BH532" i="8"/>
  <c r="BG532" i="8"/>
  <c r="BF532" i="8"/>
  <c r="T532" i="8"/>
  <c r="R532" i="8"/>
  <c r="P532" i="8"/>
  <c r="BI529" i="8"/>
  <c r="BH529" i="8"/>
  <c r="BG529" i="8"/>
  <c r="BF529" i="8"/>
  <c r="T529" i="8"/>
  <c r="R529" i="8"/>
  <c r="P529" i="8"/>
  <c r="BI526" i="8"/>
  <c r="BH526" i="8"/>
  <c r="BG526" i="8"/>
  <c r="BF526" i="8"/>
  <c r="T526" i="8"/>
  <c r="R526" i="8"/>
  <c r="P526" i="8"/>
  <c r="BI523" i="8"/>
  <c r="BH523" i="8"/>
  <c r="BG523" i="8"/>
  <c r="BF523" i="8"/>
  <c r="T523" i="8"/>
  <c r="R523" i="8"/>
  <c r="P523" i="8"/>
  <c r="BI520" i="8"/>
  <c r="BH520" i="8"/>
  <c r="BG520" i="8"/>
  <c r="BF520" i="8"/>
  <c r="T520" i="8"/>
  <c r="R520" i="8"/>
  <c r="P520" i="8"/>
  <c r="BI517" i="8"/>
  <c r="BH517" i="8"/>
  <c r="BG517" i="8"/>
  <c r="BF517" i="8"/>
  <c r="T517" i="8"/>
  <c r="R517" i="8"/>
  <c r="P517" i="8"/>
  <c r="BI514" i="8"/>
  <c r="BH514" i="8"/>
  <c r="BG514" i="8"/>
  <c r="BF514" i="8"/>
  <c r="T514" i="8"/>
  <c r="R514" i="8"/>
  <c r="P514" i="8"/>
  <c r="BI511" i="8"/>
  <c r="BH511" i="8"/>
  <c r="BG511" i="8"/>
  <c r="BF511" i="8"/>
  <c r="T511" i="8"/>
  <c r="R511" i="8"/>
  <c r="P511" i="8"/>
  <c r="BI508" i="8"/>
  <c r="BH508" i="8"/>
  <c r="BG508" i="8"/>
  <c r="BF508" i="8"/>
  <c r="T508" i="8"/>
  <c r="R508" i="8"/>
  <c r="P508" i="8"/>
  <c r="BI505" i="8"/>
  <c r="BH505" i="8"/>
  <c r="BG505" i="8"/>
  <c r="BF505" i="8"/>
  <c r="T505" i="8"/>
  <c r="R505" i="8"/>
  <c r="P505" i="8"/>
  <c r="BI502" i="8"/>
  <c r="BH502" i="8"/>
  <c r="BG502" i="8"/>
  <c r="BF502" i="8"/>
  <c r="T502" i="8"/>
  <c r="R502" i="8"/>
  <c r="P502" i="8"/>
  <c r="BI499" i="8"/>
  <c r="BH499" i="8"/>
  <c r="BG499" i="8"/>
  <c r="BF499" i="8"/>
  <c r="T499" i="8"/>
  <c r="R499" i="8"/>
  <c r="P499" i="8"/>
  <c r="BI496" i="8"/>
  <c r="BH496" i="8"/>
  <c r="BG496" i="8"/>
  <c r="BF496" i="8"/>
  <c r="T496" i="8"/>
  <c r="R496" i="8"/>
  <c r="P496" i="8"/>
  <c r="BI493" i="8"/>
  <c r="BH493" i="8"/>
  <c r="BG493" i="8"/>
  <c r="BF493" i="8"/>
  <c r="T493" i="8"/>
  <c r="R493" i="8"/>
  <c r="P493" i="8"/>
  <c r="BI490" i="8"/>
  <c r="BH490" i="8"/>
  <c r="BG490" i="8"/>
  <c r="BF490" i="8"/>
  <c r="T490" i="8"/>
  <c r="R490" i="8"/>
  <c r="P490" i="8"/>
  <c r="BI487" i="8"/>
  <c r="BH487" i="8"/>
  <c r="BG487" i="8"/>
  <c r="BF487" i="8"/>
  <c r="T487" i="8"/>
  <c r="R487" i="8"/>
  <c r="P487" i="8"/>
  <c r="BI484" i="8"/>
  <c r="BH484" i="8"/>
  <c r="BG484" i="8"/>
  <c r="BF484" i="8"/>
  <c r="T484" i="8"/>
  <c r="R484" i="8"/>
  <c r="P484" i="8"/>
  <c r="BI481" i="8"/>
  <c r="BH481" i="8"/>
  <c r="BG481" i="8"/>
  <c r="BF481" i="8"/>
  <c r="T481" i="8"/>
  <c r="R481" i="8"/>
  <c r="P481" i="8"/>
  <c r="BI478" i="8"/>
  <c r="BH478" i="8"/>
  <c r="BG478" i="8"/>
  <c r="BF478" i="8"/>
  <c r="T478" i="8"/>
  <c r="R478" i="8"/>
  <c r="P478" i="8"/>
  <c r="BI475" i="8"/>
  <c r="BH475" i="8"/>
  <c r="BG475" i="8"/>
  <c r="BF475" i="8"/>
  <c r="T475" i="8"/>
  <c r="R475" i="8"/>
  <c r="P475" i="8"/>
  <c r="BI472" i="8"/>
  <c r="BH472" i="8"/>
  <c r="BG472" i="8"/>
  <c r="BF472" i="8"/>
  <c r="T472" i="8"/>
  <c r="R472" i="8"/>
  <c r="P472" i="8"/>
  <c r="BI469" i="8"/>
  <c r="BH469" i="8"/>
  <c r="BG469" i="8"/>
  <c r="BF469" i="8"/>
  <c r="T469" i="8"/>
  <c r="R469" i="8"/>
  <c r="P469" i="8"/>
  <c r="BI466" i="8"/>
  <c r="BH466" i="8"/>
  <c r="BG466" i="8"/>
  <c r="BF466" i="8"/>
  <c r="T466" i="8"/>
  <c r="R466" i="8"/>
  <c r="P466" i="8"/>
  <c r="BI462" i="8"/>
  <c r="BH462" i="8"/>
  <c r="BG462" i="8"/>
  <c r="BF462" i="8"/>
  <c r="T462" i="8"/>
  <c r="R462" i="8"/>
  <c r="P462" i="8"/>
  <c r="BI459" i="8"/>
  <c r="BH459" i="8"/>
  <c r="BG459" i="8"/>
  <c r="BF459" i="8"/>
  <c r="T459" i="8"/>
  <c r="R459" i="8"/>
  <c r="P459" i="8"/>
  <c r="BI456" i="8"/>
  <c r="BH456" i="8"/>
  <c r="BG456" i="8"/>
  <c r="BF456" i="8"/>
  <c r="T456" i="8"/>
  <c r="R456" i="8"/>
  <c r="P456" i="8"/>
  <c r="BI453" i="8"/>
  <c r="BH453" i="8"/>
  <c r="BG453" i="8"/>
  <c r="BF453" i="8"/>
  <c r="T453" i="8"/>
  <c r="R453" i="8"/>
  <c r="P453" i="8"/>
  <c r="BI450" i="8"/>
  <c r="BH450" i="8"/>
  <c r="BG450" i="8"/>
  <c r="BF450" i="8"/>
  <c r="T450" i="8"/>
  <c r="R450" i="8"/>
  <c r="P450" i="8"/>
  <c r="BI448" i="8"/>
  <c r="BH448" i="8"/>
  <c r="BG448" i="8"/>
  <c r="BF448" i="8"/>
  <c r="T448" i="8"/>
  <c r="R448" i="8"/>
  <c r="P448" i="8"/>
  <c r="BI446" i="8"/>
  <c r="BH446" i="8"/>
  <c r="BG446" i="8"/>
  <c r="BF446" i="8"/>
  <c r="T446" i="8"/>
  <c r="R446" i="8"/>
  <c r="P446" i="8"/>
  <c r="BI443" i="8"/>
  <c r="BH443" i="8"/>
  <c r="BG443" i="8"/>
  <c r="BF443" i="8"/>
  <c r="T443" i="8"/>
  <c r="R443" i="8"/>
  <c r="P443" i="8"/>
  <c r="BI441" i="8"/>
  <c r="BH441" i="8"/>
  <c r="BG441" i="8"/>
  <c r="BF441" i="8"/>
  <c r="T441" i="8"/>
  <c r="R441" i="8"/>
  <c r="P441" i="8"/>
  <c r="BI439" i="8"/>
  <c r="BH439" i="8"/>
  <c r="BG439" i="8"/>
  <c r="BF439" i="8"/>
  <c r="T439" i="8"/>
  <c r="R439" i="8"/>
  <c r="P439" i="8"/>
  <c r="BI436" i="8"/>
  <c r="BH436" i="8"/>
  <c r="BG436" i="8"/>
  <c r="BF436" i="8"/>
  <c r="T436" i="8"/>
  <c r="R436" i="8"/>
  <c r="P436" i="8"/>
  <c r="BI434" i="8"/>
  <c r="BH434" i="8"/>
  <c r="BG434" i="8"/>
  <c r="BF434" i="8"/>
  <c r="T434" i="8"/>
  <c r="R434" i="8"/>
  <c r="P434" i="8"/>
  <c r="BI431" i="8"/>
  <c r="BH431" i="8"/>
  <c r="BG431" i="8"/>
  <c r="BF431" i="8"/>
  <c r="T431" i="8"/>
  <c r="R431" i="8"/>
  <c r="P431" i="8"/>
  <c r="BI428" i="8"/>
  <c r="BH428" i="8"/>
  <c r="BG428" i="8"/>
  <c r="BF428" i="8"/>
  <c r="T428" i="8"/>
  <c r="R428" i="8"/>
  <c r="P428" i="8"/>
  <c r="BI425" i="8"/>
  <c r="BH425" i="8"/>
  <c r="BG425" i="8"/>
  <c r="BF425" i="8"/>
  <c r="T425" i="8"/>
  <c r="R425" i="8"/>
  <c r="P425" i="8"/>
  <c r="BI422" i="8"/>
  <c r="BH422" i="8"/>
  <c r="BG422" i="8"/>
  <c r="BF422" i="8"/>
  <c r="T422" i="8"/>
  <c r="R422" i="8"/>
  <c r="P422" i="8"/>
  <c r="BI419" i="8"/>
  <c r="BH419" i="8"/>
  <c r="BG419" i="8"/>
  <c r="BF419" i="8"/>
  <c r="T419" i="8"/>
  <c r="R419" i="8"/>
  <c r="P419" i="8"/>
  <c r="BI416" i="8"/>
  <c r="BH416" i="8"/>
  <c r="BG416" i="8"/>
  <c r="BF416" i="8"/>
  <c r="T416" i="8"/>
  <c r="R416" i="8"/>
  <c r="P416" i="8"/>
  <c r="BI413" i="8"/>
  <c r="BH413" i="8"/>
  <c r="BG413" i="8"/>
  <c r="BF413" i="8"/>
  <c r="T413" i="8"/>
  <c r="R413" i="8"/>
  <c r="P413" i="8"/>
  <c r="BI410" i="8"/>
  <c r="BH410" i="8"/>
  <c r="BG410" i="8"/>
  <c r="BF410" i="8"/>
  <c r="T410" i="8"/>
  <c r="R410" i="8"/>
  <c r="P410" i="8"/>
  <c r="BI407" i="8"/>
  <c r="BH407" i="8"/>
  <c r="BG407" i="8"/>
  <c r="BF407" i="8"/>
  <c r="T407" i="8"/>
  <c r="R407" i="8"/>
  <c r="P407" i="8"/>
  <c r="BI404" i="8"/>
  <c r="BH404" i="8"/>
  <c r="BG404" i="8"/>
  <c r="BF404" i="8"/>
  <c r="T404" i="8"/>
  <c r="R404" i="8"/>
  <c r="P404" i="8"/>
  <c r="BI401" i="8"/>
  <c r="BH401" i="8"/>
  <c r="BG401" i="8"/>
  <c r="BF401" i="8"/>
  <c r="T401" i="8"/>
  <c r="R401" i="8"/>
  <c r="P401" i="8"/>
  <c r="BI398" i="8"/>
  <c r="BH398" i="8"/>
  <c r="BG398" i="8"/>
  <c r="BF398" i="8"/>
  <c r="T398" i="8"/>
  <c r="R398" i="8"/>
  <c r="P398" i="8"/>
  <c r="BI395" i="8"/>
  <c r="BH395" i="8"/>
  <c r="BG395" i="8"/>
  <c r="BF395" i="8"/>
  <c r="T395" i="8"/>
  <c r="R395" i="8"/>
  <c r="P395" i="8"/>
  <c r="BI392" i="8"/>
  <c r="BH392" i="8"/>
  <c r="BG392" i="8"/>
  <c r="BF392" i="8"/>
  <c r="T392" i="8"/>
  <c r="R392" i="8"/>
  <c r="P392" i="8"/>
  <c r="BI389" i="8"/>
  <c r="BH389" i="8"/>
  <c r="BG389" i="8"/>
  <c r="BF389" i="8"/>
  <c r="T389" i="8"/>
  <c r="R389" i="8"/>
  <c r="P389" i="8"/>
  <c r="BI386" i="8"/>
  <c r="BH386" i="8"/>
  <c r="BG386" i="8"/>
  <c r="BF386" i="8"/>
  <c r="T386" i="8"/>
  <c r="R386" i="8"/>
  <c r="P386" i="8"/>
  <c r="BI383" i="8"/>
  <c r="BH383" i="8"/>
  <c r="BG383" i="8"/>
  <c r="BF383" i="8"/>
  <c r="T383" i="8"/>
  <c r="R383" i="8"/>
  <c r="P383" i="8"/>
  <c r="BI380" i="8"/>
  <c r="BH380" i="8"/>
  <c r="BG380" i="8"/>
  <c r="BF380" i="8"/>
  <c r="T380" i="8"/>
  <c r="R380" i="8"/>
  <c r="P380" i="8"/>
  <c r="BI377" i="8"/>
  <c r="BH377" i="8"/>
  <c r="BG377" i="8"/>
  <c r="BF377" i="8"/>
  <c r="T377" i="8"/>
  <c r="R377" i="8"/>
  <c r="P377" i="8"/>
  <c r="BI374" i="8"/>
  <c r="BH374" i="8"/>
  <c r="BG374" i="8"/>
  <c r="BF374" i="8"/>
  <c r="T374" i="8"/>
  <c r="R374" i="8"/>
  <c r="P374" i="8"/>
  <c r="BI371" i="8"/>
  <c r="BH371" i="8"/>
  <c r="BG371" i="8"/>
  <c r="BF371" i="8"/>
  <c r="T371" i="8"/>
  <c r="R371" i="8"/>
  <c r="P371" i="8"/>
  <c r="BI368" i="8"/>
  <c r="BH368" i="8"/>
  <c r="BG368" i="8"/>
  <c r="BF368" i="8"/>
  <c r="T368" i="8"/>
  <c r="R368" i="8"/>
  <c r="P368" i="8"/>
  <c r="BI364" i="8"/>
  <c r="BH364" i="8"/>
  <c r="BG364" i="8"/>
  <c r="BF364" i="8"/>
  <c r="T364" i="8"/>
  <c r="R364" i="8"/>
  <c r="P364" i="8"/>
  <c r="BI361" i="8"/>
  <c r="BH361" i="8"/>
  <c r="BG361" i="8"/>
  <c r="BF361" i="8"/>
  <c r="T361" i="8"/>
  <c r="R361" i="8"/>
  <c r="P361" i="8"/>
  <c r="BI358" i="8"/>
  <c r="BH358" i="8"/>
  <c r="BG358" i="8"/>
  <c r="BF358" i="8"/>
  <c r="T358" i="8"/>
  <c r="R358" i="8"/>
  <c r="P358" i="8"/>
  <c r="BI355" i="8"/>
  <c r="BH355" i="8"/>
  <c r="BG355" i="8"/>
  <c r="BF355" i="8"/>
  <c r="T355" i="8"/>
  <c r="R355" i="8"/>
  <c r="P355" i="8"/>
  <c r="BI352" i="8"/>
  <c r="BH352" i="8"/>
  <c r="BG352" i="8"/>
  <c r="BF352" i="8"/>
  <c r="T352" i="8"/>
  <c r="R352" i="8"/>
  <c r="P352" i="8"/>
  <c r="BI349" i="8"/>
  <c r="BH349" i="8"/>
  <c r="BG349" i="8"/>
  <c r="BF349" i="8"/>
  <c r="T349" i="8"/>
  <c r="R349" i="8"/>
  <c r="P349" i="8"/>
  <c r="BI346" i="8"/>
  <c r="BH346" i="8"/>
  <c r="BG346" i="8"/>
  <c r="BF346" i="8"/>
  <c r="T346" i="8"/>
  <c r="R346" i="8"/>
  <c r="P346" i="8"/>
  <c r="BI343" i="8"/>
  <c r="BH343" i="8"/>
  <c r="BG343" i="8"/>
  <c r="BF343" i="8"/>
  <c r="T343" i="8"/>
  <c r="R343" i="8"/>
  <c r="P343" i="8"/>
  <c r="BI340" i="8"/>
  <c r="BH340" i="8"/>
  <c r="BG340" i="8"/>
  <c r="BF340" i="8"/>
  <c r="T340" i="8"/>
  <c r="R340" i="8"/>
  <c r="P340" i="8"/>
  <c r="BI337" i="8"/>
  <c r="BH337" i="8"/>
  <c r="BG337" i="8"/>
  <c r="BF337" i="8"/>
  <c r="T337" i="8"/>
  <c r="R337" i="8"/>
  <c r="P337" i="8"/>
  <c r="BI334" i="8"/>
  <c r="BH334" i="8"/>
  <c r="BG334" i="8"/>
  <c r="BF334" i="8"/>
  <c r="T334" i="8"/>
  <c r="R334" i="8"/>
  <c r="P334" i="8"/>
  <c r="BI331" i="8"/>
  <c r="BH331" i="8"/>
  <c r="BG331" i="8"/>
  <c r="BF331" i="8"/>
  <c r="T331" i="8"/>
  <c r="R331" i="8"/>
  <c r="P331" i="8"/>
  <c r="BI328" i="8"/>
  <c r="BH328" i="8"/>
  <c r="BG328" i="8"/>
  <c r="BF328" i="8"/>
  <c r="T328" i="8"/>
  <c r="R328" i="8"/>
  <c r="P328" i="8"/>
  <c r="BI325" i="8"/>
  <c r="BH325" i="8"/>
  <c r="BG325" i="8"/>
  <c r="BF325" i="8"/>
  <c r="T325" i="8"/>
  <c r="R325" i="8"/>
  <c r="P325" i="8"/>
  <c r="BI322" i="8"/>
  <c r="BH322" i="8"/>
  <c r="BG322" i="8"/>
  <c r="BF322" i="8"/>
  <c r="T322" i="8"/>
  <c r="R322" i="8"/>
  <c r="P322" i="8"/>
  <c r="BI319" i="8"/>
  <c r="BH319" i="8"/>
  <c r="BG319" i="8"/>
  <c r="BF319" i="8"/>
  <c r="T319" i="8"/>
  <c r="R319" i="8"/>
  <c r="P319" i="8"/>
  <c r="BI316" i="8"/>
  <c r="BH316" i="8"/>
  <c r="BG316" i="8"/>
  <c r="BF316" i="8"/>
  <c r="T316" i="8"/>
  <c r="R316" i="8"/>
  <c r="P316" i="8"/>
  <c r="BI312" i="8"/>
  <c r="BH312" i="8"/>
  <c r="BG312" i="8"/>
  <c r="BF312" i="8"/>
  <c r="T312" i="8"/>
  <c r="R312" i="8"/>
  <c r="P312" i="8"/>
  <c r="BI309" i="8"/>
  <c r="BH309" i="8"/>
  <c r="BG309" i="8"/>
  <c r="BF309" i="8"/>
  <c r="T309" i="8"/>
  <c r="R309" i="8"/>
  <c r="P309" i="8"/>
  <c r="BI306" i="8"/>
  <c r="BH306" i="8"/>
  <c r="BG306" i="8"/>
  <c r="BF306" i="8"/>
  <c r="T306" i="8"/>
  <c r="R306" i="8"/>
  <c r="P306" i="8"/>
  <c r="BI303" i="8"/>
  <c r="BH303" i="8"/>
  <c r="BG303" i="8"/>
  <c r="BF303" i="8"/>
  <c r="T303" i="8"/>
  <c r="R303" i="8"/>
  <c r="P303" i="8"/>
  <c r="BI300" i="8"/>
  <c r="BH300" i="8"/>
  <c r="BG300" i="8"/>
  <c r="BF300" i="8"/>
  <c r="T300" i="8"/>
  <c r="R300" i="8"/>
  <c r="P300" i="8"/>
  <c r="BI297" i="8"/>
  <c r="BH297" i="8"/>
  <c r="BG297" i="8"/>
  <c r="BF297" i="8"/>
  <c r="T297" i="8"/>
  <c r="R297" i="8"/>
  <c r="P297" i="8"/>
  <c r="BI294" i="8"/>
  <c r="BH294" i="8"/>
  <c r="BG294" i="8"/>
  <c r="BF294" i="8"/>
  <c r="T294" i="8"/>
  <c r="R294" i="8"/>
  <c r="P294" i="8"/>
  <c r="BI291" i="8"/>
  <c r="BH291" i="8"/>
  <c r="BG291" i="8"/>
  <c r="BF291" i="8"/>
  <c r="T291" i="8"/>
  <c r="R291" i="8"/>
  <c r="P291" i="8"/>
  <c r="BI288" i="8"/>
  <c r="BH288" i="8"/>
  <c r="BG288" i="8"/>
  <c r="BF288" i="8"/>
  <c r="T288" i="8"/>
  <c r="R288" i="8"/>
  <c r="P288" i="8"/>
  <c r="BI285" i="8"/>
  <c r="BH285" i="8"/>
  <c r="BG285" i="8"/>
  <c r="BF285" i="8"/>
  <c r="T285" i="8"/>
  <c r="R285" i="8"/>
  <c r="P285" i="8"/>
  <c r="BI282" i="8"/>
  <c r="BH282" i="8"/>
  <c r="BG282" i="8"/>
  <c r="BF282" i="8"/>
  <c r="T282" i="8"/>
  <c r="R282" i="8"/>
  <c r="P282" i="8"/>
  <c r="BI278" i="8"/>
  <c r="BH278" i="8"/>
  <c r="BG278" i="8"/>
  <c r="BF278" i="8"/>
  <c r="T278" i="8"/>
  <c r="R278" i="8"/>
  <c r="P278" i="8"/>
  <c r="BI275" i="8"/>
  <c r="BH275" i="8"/>
  <c r="BG275" i="8"/>
  <c r="BF275" i="8"/>
  <c r="T275" i="8"/>
  <c r="R275" i="8"/>
  <c r="P275" i="8"/>
  <c r="BI272" i="8"/>
  <c r="BH272" i="8"/>
  <c r="BG272" i="8"/>
  <c r="BF272" i="8"/>
  <c r="T272" i="8"/>
  <c r="R272" i="8"/>
  <c r="P272" i="8"/>
  <c r="BI269" i="8"/>
  <c r="BH269" i="8"/>
  <c r="BG269" i="8"/>
  <c r="BF269" i="8"/>
  <c r="T269" i="8"/>
  <c r="R269" i="8"/>
  <c r="P269" i="8"/>
  <c r="BI266" i="8"/>
  <c r="BH266" i="8"/>
  <c r="BG266" i="8"/>
  <c r="BF266" i="8"/>
  <c r="T266" i="8"/>
  <c r="R266" i="8"/>
  <c r="P266" i="8"/>
  <c r="BI263" i="8"/>
  <c r="BH263" i="8"/>
  <c r="BG263" i="8"/>
  <c r="BF263" i="8"/>
  <c r="T263" i="8"/>
  <c r="R263" i="8"/>
  <c r="P263" i="8"/>
  <c r="BI260" i="8"/>
  <c r="BH260" i="8"/>
  <c r="BG260" i="8"/>
  <c r="BF260" i="8"/>
  <c r="T260" i="8"/>
  <c r="R260" i="8"/>
  <c r="P260" i="8"/>
  <c r="BI257" i="8"/>
  <c r="BH257" i="8"/>
  <c r="BG257" i="8"/>
  <c r="BF257" i="8"/>
  <c r="T257" i="8"/>
  <c r="R257" i="8"/>
  <c r="P257" i="8"/>
  <c r="BI254" i="8"/>
  <c r="BH254" i="8"/>
  <c r="BG254" i="8"/>
  <c r="BF254" i="8"/>
  <c r="T254" i="8"/>
  <c r="R254" i="8"/>
  <c r="P254" i="8"/>
  <c r="BI251" i="8"/>
  <c r="BH251" i="8"/>
  <c r="BG251" i="8"/>
  <c r="BF251" i="8"/>
  <c r="T251" i="8"/>
  <c r="R251" i="8"/>
  <c r="P251" i="8"/>
  <c r="BI249" i="8"/>
  <c r="BH249" i="8"/>
  <c r="BG249" i="8"/>
  <c r="BF249" i="8"/>
  <c r="T249" i="8"/>
  <c r="R249" i="8"/>
  <c r="P249" i="8"/>
  <c r="BI246" i="8"/>
  <c r="BH246" i="8"/>
  <c r="BG246" i="8"/>
  <c r="BF246" i="8"/>
  <c r="T246" i="8"/>
  <c r="R246" i="8"/>
  <c r="P246" i="8"/>
  <c r="BI243" i="8"/>
  <c r="BH243" i="8"/>
  <c r="BG243" i="8"/>
  <c r="BF243" i="8"/>
  <c r="T243" i="8"/>
  <c r="R243" i="8"/>
  <c r="P243" i="8"/>
  <c r="BI240" i="8"/>
  <c r="BH240" i="8"/>
  <c r="BG240" i="8"/>
  <c r="BF240" i="8"/>
  <c r="T240" i="8"/>
  <c r="R240" i="8"/>
  <c r="P240" i="8"/>
  <c r="BI237" i="8"/>
  <c r="BH237" i="8"/>
  <c r="BG237" i="8"/>
  <c r="BF237" i="8"/>
  <c r="T237" i="8"/>
  <c r="R237" i="8"/>
  <c r="P237" i="8"/>
  <c r="BI234" i="8"/>
  <c r="BH234" i="8"/>
  <c r="BG234" i="8"/>
  <c r="BF234" i="8"/>
  <c r="T234" i="8"/>
  <c r="R234" i="8"/>
  <c r="P234" i="8"/>
  <c r="BI230" i="8"/>
  <c r="BH230" i="8"/>
  <c r="BG230" i="8"/>
  <c r="BF230" i="8"/>
  <c r="T230" i="8"/>
  <c r="R230" i="8"/>
  <c r="P230" i="8"/>
  <c r="BI227" i="8"/>
  <c r="BH227" i="8"/>
  <c r="BG227" i="8"/>
  <c r="BF227" i="8"/>
  <c r="T227" i="8"/>
  <c r="R227" i="8"/>
  <c r="P227" i="8"/>
  <c r="BI224" i="8"/>
  <c r="BH224" i="8"/>
  <c r="BG224" i="8"/>
  <c r="BF224" i="8"/>
  <c r="T224" i="8"/>
  <c r="R224" i="8"/>
  <c r="P224" i="8"/>
  <c r="BI221" i="8"/>
  <c r="BH221" i="8"/>
  <c r="BG221" i="8"/>
  <c r="BF221" i="8"/>
  <c r="T221" i="8"/>
  <c r="R221" i="8"/>
  <c r="P221" i="8"/>
  <c r="BI218" i="8"/>
  <c r="BH218" i="8"/>
  <c r="BG218" i="8"/>
  <c r="BF218" i="8"/>
  <c r="T218" i="8"/>
  <c r="R218" i="8"/>
  <c r="P218" i="8"/>
  <c r="BI215" i="8"/>
  <c r="BH215" i="8"/>
  <c r="BG215" i="8"/>
  <c r="BF215" i="8"/>
  <c r="T215" i="8"/>
  <c r="R215" i="8"/>
  <c r="P215" i="8"/>
  <c r="BI212" i="8"/>
  <c r="BH212" i="8"/>
  <c r="BG212" i="8"/>
  <c r="BF212" i="8"/>
  <c r="T212" i="8"/>
  <c r="R212" i="8"/>
  <c r="P212" i="8"/>
  <c r="BI209" i="8"/>
  <c r="BH209" i="8"/>
  <c r="BG209" i="8"/>
  <c r="BF209" i="8"/>
  <c r="T209" i="8"/>
  <c r="R209" i="8"/>
  <c r="P209" i="8"/>
  <c r="BI206" i="8"/>
  <c r="BH206" i="8"/>
  <c r="BG206" i="8"/>
  <c r="BF206" i="8"/>
  <c r="T206" i="8"/>
  <c r="R206" i="8"/>
  <c r="P206" i="8"/>
  <c r="BI203" i="8"/>
  <c r="BH203" i="8"/>
  <c r="BG203" i="8"/>
  <c r="BF203" i="8"/>
  <c r="T203" i="8"/>
  <c r="R203" i="8"/>
  <c r="P203" i="8"/>
  <c r="BI200" i="8"/>
  <c r="BH200" i="8"/>
  <c r="BG200" i="8"/>
  <c r="BF200" i="8"/>
  <c r="T200" i="8"/>
  <c r="R200" i="8"/>
  <c r="P200" i="8"/>
  <c r="BI197" i="8"/>
  <c r="BH197" i="8"/>
  <c r="BG197" i="8"/>
  <c r="BF197" i="8"/>
  <c r="T197" i="8"/>
  <c r="R197" i="8"/>
  <c r="P197" i="8"/>
  <c r="BI194" i="8"/>
  <c r="BH194" i="8"/>
  <c r="BG194" i="8"/>
  <c r="BF194" i="8"/>
  <c r="T194" i="8"/>
  <c r="R194" i="8"/>
  <c r="P194" i="8"/>
  <c r="BI191" i="8"/>
  <c r="BH191" i="8"/>
  <c r="BG191" i="8"/>
  <c r="BF191" i="8"/>
  <c r="T191" i="8"/>
  <c r="R191" i="8"/>
  <c r="P191" i="8"/>
  <c r="BI188" i="8"/>
  <c r="BH188" i="8"/>
  <c r="BG188" i="8"/>
  <c r="BF188" i="8"/>
  <c r="T188" i="8"/>
  <c r="R188" i="8"/>
  <c r="P188" i="8"/>
  <c r="BI185" i="8"/>
  <c r="BH185" i="8"/>
  <c r="BG185" i="8"/>
  <c r="BF185" i="8"/>
  <c r="T185" i="8"/>
  <c r="R185" i="8"/>
  <c r="P185" i="8"/>
  <c r="BI182" i="8"/>
  <c r="BH182" i="8"/>
  <c r="BG182" i="8"/>
  <c r="BF182" i="8"/>
  <c r="T182" i="8"/>
  <c r="R182" i="8"/>
  <c r="P182" i="8"/>
  <c r="BI179" i="8"/>
  <c r="BH179" i="8"/>
  <c r="BG179" i="8"/>
  <c r="BF179" i="8"/>
  <c r="T179" i="8"/>
  <c r="R179" i="8"/>
  <c r="P179" i="8"/>
  <c r="BI176" i="8"/>
  <c r="BH176" i="8"/>
  <c r="BG176" i="8"/>
  <c r="BF176" i="8"/>
  <c r="T176" i="8"/>
  <c r="R176" i="8"/>
  <c r="P176" i="8"/>
  <c r="BI173" i="8"/>
  <c r="BH173" i="8"/>
  <c r="BG173" i="8"/>
  <c r="BF173" i="8"/>
  <c r="T173" i="8"/>
  <c r="R173" i="8"/>
  <c r="P173" i="8"/>
  <c r="BI170" i="8"/>
  <c r="BH170" i="8"/>
  <c r="BG170" i="8"/>
  <c r="BF170" i="8"/>
  <c r="T170" i="8"/>
  <c r="R170" i="8"/>
  <c r="P170" i="8"/>
  <c r="BI166" i="8"/>
  <c r="BH166" i="8"/>
  <c r="BG166" i="8"/>
  <c r="BF166" i="8"/>
  <c r="T166" i="8"/>
  <c r="R166" i="8"/>
  <c r="P166" i="8"/>
  <c r="BI163" i="8"/>
  <c r="BH163" i="8"/>
  <c r="BG163" i="8"/>
  <c r="BF163" i="8"/>
  <c r="T163" i="8"/>
  <c r="R163" i="8"/>
  <c r="P163" i="8"/>
  <c r="BI160" i="8"/>
  <c r="BH160" i="8"/>
  <c r="BG160" i="8"/>
  <c r="BF160" i="8"/>
  <c r="T160" i="8"/>
  <c r="R160" i="8"/>
  <c r="P160" i="8"/>
  <c r="BI157" i="8"/>
  <c r="BH157" i="8"/>
  <c r="BG157" i="8"/>
  <c r="BF157" i="8"/>
  <c r="T157" i="8"/>
  <c r="R157" i="8"/>
  <c r="P157" i="8"/>
  <c r="BI154" i="8"/>
  <c r="BH154" i="8"/>
  <c r="BG154" i="8"/>
  <c r="BF154" i="8"/>
  <c r="T154" i="8"/>
  <c r="R154" i="8"/>
  <c r="P154" i="8"/>
  <c r="BI151" i="8"/>
  <c r="BH151" i="8"/>
  <c r="BG151" i="8"/>
  <c r="BF151" i="8"/>
  <c r="T151" i="8"/>
  <c r="R151" i="8"/>
  <c r="P151" i="8"/>
  <c r="BI148" i="8"/>
  <c r="BH148" i="8"/>
  <c r="BG148" i="8"/>
  <c r="BF148" i="8"/>
  <c r="T148" i="8"/>
  <c r="R148" i="8"/>
  <c r="P148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5" i="8"/>
  <c r="BH135" i="8"/>
  <c r="BG135" i="8"/>
  <c r="BF135" i="8"/>
  <c r="T135" i="8"/>
  <c r="R135" i="8"/>
  <c r="P135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R129" i="8"/>
  <c r="P129" i="8"/>
  <c r="BI126" i="8"/>
  <c r="BH126" i="8"/>
  <c r="BG126" i="8"/>
  <c r="BF126" i="8"/>
  <c r="T126" i="8"/>
  <c r="R126" i="8"/>
  <c r="P126" i="8"/>
  <c r="F118" i="8"/>
  <c r="E116" i="8"/>
  <c r="F89" i="8"/>
  <c r="E87" i="8"/>
  <c r="J24" i="8"/>
  <c r="E24" i="8"/>
  <c r="J121" i="8" s="1"/>
  <c r="J23" i="8"/>
  <c r="J21" i="8"/>
  <c r="E21" i="8"/>
  <c r="J120" i="8" s="1"/>
  <c r="J20" i="8"/>
  <c r="J18" i="8"/>
  <c r="E18" i="8"/>
  <c r="F92" i="8" s="1"/>
  <c r="J17" i="8"/>
  <c r="J15" i="8"/>
  <c r="E15" i="8"/>
  <c r="F91" i="8" s="1"/>
  <c r="J14" i="8"/>
  <c r="J12" i="8"/>
  <c r="J118" i="8"/>
  <c r="E7" i="8"/>
  <c r="E114" i="8"/>
  <c r="J122" i="7"/>
  <c r="J37" i="7"/>
  <c r="J36" i="7"/>
  <c r="AY100" i="1"/>
  <c r="J35" i="7"/>
  <c r="AX100" i="1"/>
  <c r="BI171" i="7"/>
  <c r="BH171" i="7"/>
  <c r="BG171" i="7"/>
  <c r="BF171" i="7"/>
  <c r="T171" i="7"/>
  <c r="R171" i="7"/>
  <c r="P171" i="7"/>
  <c r="BI169" i="7"/>
  <c r="BH169" i="7"/>
  <c r="BG169" i="7"/>
  <c r="BF169" i="7"/>
  <c r="T169" i="7"/>
  <c r="R169" i="7"/>
  <c r="P169" i="7"/>
  <c r="BI167" i="7"/>
  <c r="BH167" i="7"/>
  <c r="BG167" i="7"/>
  <c r="BF167" i="7"/>
  <c r="T167" i="7"/>
  <c r="R167" i="7"/>
  <c r="P167" i="7"/>
  <c r="BI164" i="7"/>
  <c r="BH164" i="7"/>
  <c r="BG164" i="7"/>
  <c r="BF164" i="7"/>
  <c r="T164" i="7"/>
  <c r="R164" i="7"/>
  <c r="P164" i="7"/>
  <c r="BI162" i="7"/>
  <c r="BH162" i="7"/>
  <c r="BG162" i="7"/>
  <c r="BF162" i="7"/>
  <c r="T162" i="7"/>
  <c r="R162" i="7"/>
  <c r="P162" i="7"/>
  <c r="BI160" i="7"/>
  <c r="BH160" i="7"/>
  <c r="BG160" i="7"/>
  <c r="BF160" i="7"/>
  <c r="T160" i="7"/>
  <c r="R160" i="7"/>
  <c r="P160" i="7"/>
  <c r="BI158" i="7"/>
  <c r="BH158" i="7"/>
  <c r="BG158" i="7"/>
  <c r="BF158" i="7"/>
  <c r="T158" i="7"/>
  <c r="R158" i="7"/>
  <c r="P158" i="7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BI129" i="7"/>
  <c r="BH129" i="7"/>
  <c r="BG129" i="7"/>
  <c r="BF129" i="7"/>
  <c r="T129" i="7"/>
  <c r="R129" i="7"/>
  <c r="P129" i="7"/>
  <c r="BI127" i="7"/>
  <c r="BH127" i="7"/>
  <c r="BG127" i="7"/>
  <c r="BF127" i="7"/>
  <c r="T127" i="7"/>
  <c r="R127" i="7"/>
  <c r="P127" i="7"/>
  <c r="BI124" i="7"/>
  <c r="BH124" i="7"/>
  <c r="BG124" i="7"/>
  <c r="BF124" i="7"/>
  <c r="T124" i="7"/>
  <c r="T123" i="7"/>
  <c r="R124" i="7"/>
  <c r="R123" i="7"/>
  <c r="P124" i="7"/>
  <c r="P123" i="7"/>
  <c r="J97" i="7"/>
  <c r="F115" i="7"/>
  <c r="E113" i="7"/>
  <c r="F89" i="7"/>
  <c r="E87" i="7"/>
  <c r="J24" i="7"/>
  <c r="E24" i="7"/>
  <c r="J92" i="7" s="1"/>
  <c r="J23" i="7"/>
  <c r="J21" i="7"/>
  <c r="E21" i="7"/>
  <c r="J117" i="7" s="1"/>
  <c r="J20" i="7"/>
  <c r="J18" i="7"/>
  <c r="E18" i="7"/>
  <c r="F92" i="7" s="1"/>
  <c r="J17" i="7"/>
  <c r="J15" i="7"/>
  <c r="E15" i="7"/>
  <c r="F91" i="7" s="1"/>
  <c r="J14" i="7"/>
  <c r="J12" i="7"/>
  <c r="J89" i="7" s="1"/>
  <c r="E7" i="7"/>
  <c r="E85" i="7"/>
  <c r="J37" i="6"/>
  <c r="J36" i="6"/>
  <c r="AY99" i="1" s="1"/>
  <c r="J35" i="6"/>
  <c r="AX99" i="1"/>
  <c r="BI217" i="6"/>
  <c r="BH217" i="6"/>
  <c r="BG217" i="6"/>
  <c r="BF217" i="6"/>
  <c r="T217" i="6"/>
  <c r="R217" i="6"/>
  <c r="P217" i="6"/>
  <c r="BI215" i="6"/>
  <c r="BH215" i="6"/>
  <c r="BG215" i="6"/>
  <c r="BF215" i="6"/>
  <c r="T215" i="6"/>
  <c r="R215" i="6"/>
  <c r="P215" i="6"/>
  <c r="BI213" i="6"/>
  <c r="BH213" i="6"/>
  <c r="BG213" i="6"/>
  <c r="BF213" i="6"/>
  <c r="T213" i="6"/>
  <c r="R213" i="6"/>
  <c r="P213" i="6"/>
  <c r="BI211" i="6"/>
  <c r="BH211" i="6"/>
  <c r="BG211" i="6"/>
  <c r="BF211" i="6"/>
  <c r="T211" i="6"/>
  <c r="R211" i="6"/>
  <c r="P211" i="6"/>
  <c r="BI208" i="6"/>
  <c r="BH208" i="6"/>
  <c r="BG208" i="6"/>
  <c r="BF208" i="6"/>
  <c r="T208" i="6"/>
  <c r="R208" i="6"/>
  <c r="P208" i="6"/>
  <c r="BI206" i="6"/>
  <c r="BH206" i="6"/>
  <c r="BG206" i="6"/>
  <c r="BF206" i="6"/>
  <c r="T206" i="6"/>
  <c r="R206" i="6"/>
  <c r="P206" i="6"/>
  <c r="BI204" i="6"/>
  <c r="BH204" i="6"/>
  <c r="BG204" i="6"/>
  <c r="BF204" i="6"/>
  <c r="T204" i="6"/>
  <c r="R204" i="6"/>
  <c r="P204" i="6"/>
  <c r="BI202" i="6"/>
  <c r="BH202" i="6"/>
  <c r="BG202" i="6"/>
  <c r="BF202" i="6"/>
  <c r="T202" i="6"/>
  <c r="R202" i="6"/>
  <c r="P202" i="6"/>
  <c r="BI200" i="6"/>
  <c r="BH200" i="6"/>
  <c r="BG200" i="6"/>
  <c r="BF200" i="6"/>
  <c r="T200" i="6"/>
  <c r="R200" i="6"/>
  <c r="P200" i="6"/>
  <c r="BI198" i="6"/>
  <c r="BH198" i="6"/>
  <c r="BG198" i="6"/>
  <c r="BF198" i="6"/>
  <c r="T198" i="6"/>
  <c r="R198" i="6"/>
  <c r="P198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2" i="6"/>
  <c r="BH192" i="6"/>
  <c r="BG192" i="6"/>
  <c r="BF192" i="6"/>
  <c r="T192" i="6"/>
  <c r="R192" i="6"/>
  <c r="P192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2" i="6"/>
  <c r="BH182" i="6"/>
  <c r="BG182" i="6"/>
  <c r="BF182" i="6"/>
  <c r="T182" i="6"/>
  <c r="R182" i="6"/>
  <c r="P182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4" i="6"/>
  <c r="BH124" i="6"/>
  <c r="BG124" i="6"/>
  <c r="BF124" i="6"/>
  <c r="T124" i="6"/>
  <c r="R124" i="6"/>
  <c r="P124" i="6"/>
  <c r="F116" i="6"/>
  <c r="E114" i="6"/>
  <c r="F89" i="6"/>
  <c r="E87" i="6"/>
  <c r="J24" i="6"/>
  <c r="E24" i="6"/>
  <c r="J92" i="6" s="1"/>
  <c r="J23" i="6"/>
  <c r="J21" i="6"/>
  <c r="E21" i="6"/>
  <c r="J118" i="6" s="1"/>
  <c r="J20" i="6"/>
  <c r="J18" i="6"/>
  <c r="E18" i="6"/>
  <c r="F119" i="6" s="1"/>
  <c r="J17" i="6"/>
  <c r="J15" i="6"/>
  <c r="E15" i="6"/>
  <c r="F91" i="6" s="1"/>
  <c r="J14" i="6"/>
  <c r="J12" i="6"/>
  <c r="J116" i="6" s="1"/>
  <c r="E7" i="6"/>
  <c r="E112" i="6"/>
  <c r="J37" i="5"/>
  <c r="J36" i="5"/>
  <c r="AY98" i="1" s="1"/>
  <c r="J35" i="5"/>
  <c r="AX98" i="1"/>
  <c r="BI286" i="5"/>
  <c r="BH286" i="5"/>
  <c r="BG286" i="5"/>
  <c r="BF286" i="5"/>
  <c r="T286" i="5"/>
  <c r="T285" i="5" s="1"/>
  <c r="R286" i="5"/>
  <c r="R285" i="5"/>
  <c r="P286" i="5"/>
  <c r="P285" i="5" s="1"/>
  <c r="BI282" i="5"/>
  <c r="BH282" i="5"/>
  <c r="BG282" i="5"/>
  <c r="BF282" i="5"/>
  <c r="T282" i="5"/>
  <c r="R282" i="5"/>
  <c r="P282" i="5"/>
  <c r="BI279" i="5"/>
  <c r="BH279" i="5"/>
  <c r="BG279" i="5"/>
  <c r="BF279" i="5"/>
  <c r="T279" i="5"/>
  <c r="R279" i="5"/>
  <c r="P279" i="5"/>
  <c r="BI276" i="5"/>
  <c r="BH276" i="5"/>
  <c r="BG276" i="5"/>
  <c r="BF276" i="5"/>
  <c r="T276" i="5"/>
  <c r="R276" i="5"/>
  <c r="P276" i="5"/>
  <c r="BI273" i="5"/>
  <c r="BH273" i="5"/>
  <c r="BG273" i="5"/>
  <c r="BF273" i="5"/>
  <c r="T273" i="5"/>
  <c r="R273" i="5"/>
  <c r="P273" i="5"/>
  <c r="BI270" i="5"/>
  <c r="BH270" i="5"/>
  <c r="BG270" i="5"/>
  <c r="BF270" i="5"/>
  <c r="T270" i="5"/>
  <c r="R270" i="5"/>
  <c r="P270" i="5"/>
  <c r="BI267" i="5"/>
  <c r="BH267" i="5"/>
  <c r="BG267" i="5"/>
  <c r="BF267" i="5"/>
  <c r="T267" i="5"/>
  <c r="R267" i="5"/>
  <c r="P267" i="5"/>
  <c r="BI263" i="5"/>
  <c r="BH263" i="5"/>
  <c r="BG263" i="5"/>
  <c r="BF263" i="5"/>
  <c r="T263" i="5"/>
  <c r="R263" i="5"/>
  <c r="P263" i="5"/>
  <c r="BI260" i="5"/>
  <c r="BH260" i="5"/>
  <c r="BG260" i="5"/>
  <c r="BF260" i="5"/>
  <c r="T260" i="5"/>
  <c r="R260" i="5"/>
  <c r="P260" i="5"/>
  <c r="BI257" i="5"/>
  <c r="BH257" i="5"/>
  <c r="BG257" i="5"/>
  <c r="BF257" i="5"/>
  <c r="T257" i="5"/>
  <c r="R257" i="5"/>
  <c r="P257" i="5"/>
  <c r="BI254" i="5"/>
  <c r="BH254" i="5"/>
  <c r="BG254" i="5"/>
  <c r="BF254" i="5"/>
  <c r="T254" i="5"/>
  <c r="R254" i="5"/>
  <c r="P254" i="5"/>
  <c r="BI251" i="5"/>
  <c r="BH251" i="5"/>
  <c r="BG251" i="5"/>
  <c r="BF251" i="5"/>
  <c r="T251" i="5"/>
  <c r="R251" i="5"/>
  <c r="P251" i="5"/>
  <c r="BI248" i="5"/>
  <c r="BH248" i="5"/>
  <c r="BG248" i="5"/>
  <c r="BF248" i="5"/>
  <c r="T248" i="5"/>
  <c r="R248" i="5"/>
  <c r="P248" i="5"/>
  <c r="BI245" i="5"/>
  <c r="BH245" i="5"/>
  <c r="BG245" i="5"/>
  <c r="BF245" i="5"/>
  <c r="T245" i="5"/>
  <c r="R245" i="5"/>
  <c r="P245" i="5"/>
  <c r="BI242" i="5"/>
  <c r="BH242" i="5"/>
  <c r="BG242" i="5"/>
  <c r="BF242" i="5"/>
  <c r="T242" i="5"/>
  <c r="R242" i="5"/>
  <c r="P242" i="5"/>
  <c r="BI239" i="5"/>
  <c r="BH239" i="5"/>
  <c r="BG239" i="5"/>
  <c r="BF239" i="5"/>
  <c r="T239" i="5"/>
  <c r="R239" i="5"/>
  <c r="P239" i="5"/>
  <c r="BI236" i="5"/>
  <c r="BH236" i="5"/>
  <c r="BG236" i="5"/>
  <c r="BF236" i="5"/>
  <c r="T236" i="5"/>
  <c r="R236" i="5"/>
  <c r="P236" i="5"/>
  <c r="BI233" i="5"/>
  <c r="BH233" i="5"/>
  <c r="BG233" i="5"/>
  <c r="BF233" i="5"/>
  <c r="T233" i="5"/>
  <c r="R233" i="5"/>
  <c r="P233" i="5"/>
  <c r="BI230" i="5"/>
  <c r="BH230" i="5"/>
  <c r="BG230" i="5"/>
  <c r="BF230" i="5"/>
  <c r="T230" i="5"/>
  <c r="R230" i="5"/>
  <c r="P230" i="5"/>
  <c r="BI227" i="5"/>
  <c r="BH227" i="5"/>
  <c r="BG227" i="5"/>
  <c r="BF227" i="5"/>
  <c r="T227" i="5"/>
  <c r="R227" i="5"/>
  <c r="P227" i="5"/>
  <c r="BI224" i="5"/>
  <c r="BH224" i="5"/>
  <c r="BG224" i="5"/>
  <c r="BF224" i="5"/>
  <c r="T224" i="5"/>
  <c r="R224" i="5"/>
  <c r="P224" i="5"/>
  <c r="BI221" i="5"/>
  <c r="BH221" i="5"/>
  <c r="BG221" i="5"/>
  <c r="BF221" i="5"/>
  <c r="T221" i="5"/>
  <c r="R221" i="5"/>
  <c r="P221" i="5"/>
  <c r="BI217" i="5"/>
  <c r="BH217" i="5"/>
  <c r="BG217" i="5"/>
  <c r="BF217" i="5"/>
  <c r="T217" i="5"/>
  <c r="R217" i="5"/>
  <c r="P217" i="5"/>
  <c r="BI214" i="5"/>
  <c r="BH214" i="5"/>
  <c r="BG214" i="5"/>
  <c r="BF214" i="5"/>
  <c r="T214" i="5"/>
  <c r="R214" i="5"/>
  <c r="P214" i="5"/>
  <c r="BI211" i="5"/>
  <c r="BH211" i="5"/>
  <c r="BG211" i="5"/>
  <c r="BF211" i="5"/>
  <c r="T211" i="5"/>
  <c r="R211" i="5"/>
  <c r="P211" i="5"/>
  <c r="BI208" i="5"/>
  <c r="BH208" i="5"/>
  <c r="BG208" i="5"/>
  <c r="BF208" i="5"/>
  <c r="T208" i="5"/>
  <c r="R208" i="5"/>
  <c r="P208" i="5"/>
  <c r="BI205" i="5"/>
  <c r="BH205" i="5"/>
  <c r="BG205" i="5"/>
  <c r="BF205" i="5"/>
  <c r="T205" i="5"/>
  <c r="R205" i="5"/>
  <c r="P205" i="5"/>
  <c r="BI202" i="5"/>
  <c r="BH202" i="5"/>
  <c r="BG202" i="5"/>
  <c r="BF202" i="5"/>
  <c r="T202" i="5"/>
  <c r="R202" i="5"/>
  <c r="P202" i="5"/>
  <c r="BI199" i="5"/>
  <c r="BH199" i="5"/>
  <c r="BG199" i="5"/>
  <c r="BF199" i="5"/>
  <c r="T199" i="5"/>
  <c r="R199" i="5"/>
  <c r="P199" i="5"/>
  <c r="BI196" i="5"/>
  <c r="BH196" i="5"/>
  <c r="BG196" i="5"/>
  <c r="BF196" i="5"/>
  <c r="T196" i="5"/>
  <c r="R196" i="5"/>
  <c r="P196" i="5"/>
  <c r="BI193" i="5"/>
  <c r="BH193" i="5"/>
  <c r="BG193" i="5"/>
  <c r="BF193" i="5"/>
  <c r="T193" i="5"/>
  <c r="R193" i="5"/>
  <c r="P193" i="5"/>
  <c r="BI190" i="5"/>
  <c r="BH190" i="5"/>
  <c r="BG190" i="5"/>
  <c r="BF190" i="5"/>
  <c r="T190" i="5"/>
  <c r="R190" i="5"/>
  <c r="P190" i="5"/>
  <c r="BI187" i="5"/>
  <c r="BH187" i="5"/>
  <c r="BG187" i="5"/>
  <c r="BF187" i="5"/>
  <c r="T187" i="5"/>
  <c r="R187" i="5"/>
  <c r="P187" i="5"/>
  <c r="BI183" i="5"/>
  <c r="BH183" i="5"/>
  <c r="BG183" i="5"/>
  <c r="BF183" i="5"/>
  <c r="T183" i="5"/>
  <c r="T182" i="5"/>
  <c r="R183" i="5"/>
  <c r="R182" i="5"/>
  <c r="P183" i="5"/>
  <c r="P182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57" i="5"/>
  <c r="BH157" i="5"/>
  <c r="BG157" i="5"/>
  <c r="BF157" i="5"/>
  <c r="T157" i="5"/>
  <c r="R157" i="5"/>
  <c r="P157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5" i="5"/>
  <c r="BH135" i="5"/>
  <c r="BG135" i="5"/>
  <c r="BF135" i="5"/>
  <c r="T135" i="5"/>
  <c r="R135" i="5"/>
  <c r="P135" i="5"/>
  <c r="BI132" i="5"/>
  <c r="BH132" i="5"/>
  <c r="BG132" i="5"/>
  <c r="BF132" i="5"/>
  <c r="T132" i="5"/>
  <c r="R132" i="5"/>
  <c r="P132" i="5"/>
  <c r="BI129" i="5"/>
  <c r="BH129" i="5"/>
  <c r="BG129" i="5"/>
  <c r="BF129" i="5"/>
  <c r="T129" i="5"/>
  <c r="R129" i="5"/>
  <c r="P129" i="5"/>
  <c r="BI126" i="5"/>
  <c r="BH126" i="5"/>
  <c r="BG126" i="5"/>
  <c r="BF126" i="5"/>
  <c r="T126" i="5"/>
  <c r="R126" i="5"/>
  <c r="P126" i="5"/>
  <c r="F118" i="5"/>
  <c r="E116" i="5"/>
  <c r="F89" i="5"/>
  <c r="E87" i="5"/>
  <c r="J24" i="5"/>
  <c r="E24" i="5"/>
  <c r="J92" i="5" s="1"/>
  <c r="J23" i="5"/>
  <c r="J21" i="5"/>
  <c r="E21" i="5"/>
  <c r="J120" i="5" s="1"/>
  <c r="J20" i="5"/>
  <c r="J18" i="5"/>
  <c r="E18" i="5"/>
  <c r="F92" i="5" s="1"/>
  <c r="J17" i="5"/>
  <c r="J15" i="5"/>
  <c r="E15" i="5"/>
  <c r="F120" i="5" s="1"/>
  <c r="J14" i="5"/>
  <c r="J12" i="5"/>
  <c r="J89" i="5"/>
  <c r="E7" i="5"/>
  <c r="E85" i="5"/>
  <c r="J37" i="4"/>
  <c r="J36" i="4"/>
  <c r="AY97" i="1" s="1"/>
  <c r="J35" i="4"/>
  <c r="AX97" i="1" s="1"/>
  <c r="BI644" i="4"/>
  <c r="BH644" i="4"/>
  <c r="BG644" i="4"/>
  <c r="BF644" i="4"/>
  <c r="T644" i="4"/>
  <c r="R644" i="4"/>
  <c r="P644" i="4"/>
  <c r="BI640" i="4"/>
  <c r="BH640" i="4"/>
  <c r="BG640" i="4"/>
  <c r="BF640" i="4"/>
  <c r="T640" i="4"/>
  <c r="R640" i="4"/>
  <c r="P640" i="4"/>
  <c r="BI636" i="4"/>
  <c r="BH636" i="4"/>
  <c r="BG636" i="4"/>
  <c r="BF636" i="4"/>
  <c r="T636" i="4"/>
  <c r="R636" i="4"/>
  <c r="P636" i="4"/>
  <c r="BI632" i="4"/>
  <c r="BH632" i="4"/>
  <c r="BG632" i="4"/>
  <c r="BF632" i="4"/>
  <c r="T632" i="4"/>
  <c r="R632" i="4"/>
  <c r="P632" i="4"/>
  <c r="BI628" i="4"/>
  <c r="BH628" i="4"/>
  <c r="BG628" i="4"/>
  <c r="BF628" i="4"/>
  <c r="T628" i="4"/>
  <c r="R628" i="4"/>
  <c r="P628" i="4"/>
  <c r="BI624" i="4"/>
  <c r="BH624" i="4"/>
  <c r="BG624" i="4"/>
  <c r="BF624" i="4"/>
  <c r="T624" i="4"/>
  <c r="R624" i="4"/>
  <c r="P624" i="4"/>
  <c r="BI620" i="4"/>
  <c r="BH620" i="4"/>
  <c r="BG620" i="4"/>
  <c r="BF620" i="4"/>
  <c r="T620" i="4"/>
  <c r="R620" i="4"/>
  <c r="P620" i="4"/>
  <c r="BI616" i="4"/>
  <c r="BH616" i="4"/>
  <c r="BG616" i="4"/>
  <c r="BF616" i="4"/>
  <c r="T616" i="4"/>
  <c r="R616" i="4"/>
  <c r="P616" i="4"/>
  <c r="BI612" i="4"/>
  <c r="BH612" i="4"/>
  <c r="BG612" i="4"/>
  <c r="BF612" i="4"/>
  <c r="T612" i="4"/>
  <c r="R612" i="4"/>
  <c r="P612" i="4"/>
  <c r="BI608" i="4"/>
  <c r="BH608" i="4"/>
  <c r="BG608" i="4"/>
  <c r="BF608" i="4"/>
  <c r="T608" i="4"/>
  <c r="R608" i="4"/>
  <c r="P608" i="4"/>
  <c r="BI604" i="4"/>
  <c r="BH604" i="4"/>
  <c r="BG604" i="4"/>
  <c r="BF604" i="4"/>
  <c r="T604" i="4"/>
  <c r="R604" i="4"/>
  <c r="P604" i="4"/>
  <c r="BI600" i="4"/>
  <c r="BH600" i="4"/>
  <c r="BG600" i="4"/>
  <c r="BF600" i="4"/>
  <c r="T600" i="4"/>
  <c r="R600" i="4"/>
  <c r="P600" i="4"/>
  <c r="BI596" i="4"/>
  <c r="BH596" i="4"/>
  <c r="BG596" i="4"/>
  <c r="BF596" i="4"/>
  <c r="T596" i="4"/>
  <c r="R596" i="4"/>
  <c r="P596" i="4"/>
  <c r="BI592" i="4"/>
  <c r="BH592" i="4"/>
  <c r="BG592" i="4"/>
  <c r="BF592" i="4"/>
  <c r="T592" i="4"/>
  <c r="R592" i="4"/>
  <c r="P592" i="4"/>
  <c r="BI588" i="4"/>
  <c r="BH588" i="4"/>
  <c r="BG588" i="4"/>
  <c r="BF588" i="4"/>
  <c r="T588" i="4"/>
  <c r="R588" i="4"/>
  <c r="P588" i="4"/>
  <c r="BI584" i="4"/>
  <c r="BH584" i="4"/>
  <c r="BG584" i="4"/>
  <c r="BF584" i="4"/>
  <c r="T584" i="4"/>
  <c r="R584" i="4"/>
  <c r="P584" i="4"/>
  <c r="BI580" i="4"/>
  <c r="BH580" i="4"/>
  <c r="BG580" i="4"/>
  <c r="BF580" i="4"/>
  <c r="T580" i="4"/>
  <c r="R580" i="4"/>
  <c r="P580" i="4"/>
  <c r="BI576" i="4"/>
  <c r="BH576" i="4"/>
  <c r="BG576" i="4"/>
  <c r="BF576" i="4"/>
  <c r="T576" i="4"/>
  <c r="R576" i="4"/>
  <c r="P576" i="4"/>
  <c r="BI572" i="4"/>
  <c r="BH572" i="4"/>
  <c r="BG572" i="4"/>
  <c r="BF572" i="4"/>
  <c r="T572" i="4"/>
  <c r="R572" i="4"/>
  <c r="P572" i="4"/>
  <c r="BI568" i="4"/>
  <c r="BH568" i="4"/>
  <c r="BG568" i="4"/>
  <c r="BF568" i="4"/>
  <c r="T568" i="4"/>
  <c r="R568" i="4"/>
  <c r="P568" i="4"/>
  <c r="BI564" i="4"/>
  <c r="BH564" i="4"/>
  <c r="BG564" i="4"/>
  <c r="BF564" i="4"/>
  <c r="T564" i="4"/>
  <c r="R564" i="4"/>
  <c r="P564" i="4"/>
  <c r="BI560" i="4"/>
  <c r="BH560" i="4"/>
  <c r="BG560" i="4"/>
  <c r="BF560" i="4"/>
  <c r="T560" i="4"/>
  <c r="R560" i="4"/>
  <c r="P560" i="4"/>
  <c r="BI556" i="4"/>
  <c r="BH556" i="4"/>
  <c r="BG556" i="4"/>
  <c r="BF556" i="4"/>
  <c r="T556" i="4"/>
  <c r="R556" i="4"/>
  <c r="P556" i="4"/>
  <c r="BI552" i="4"/>
  <c r="BH552" i="4"/>
  <c r="BG552" i="4"/>
  <c r="BF552" i="4"/>
  <c r="T552" i="4"/>
  <c r="R552" i="4"/>
  <c r="P552" i="4"/>
  <c r="BI548" i="4"/>
  <c r="BH548" i="4"/>
  <c r="BG548" i="4"/>
  <c r="BF548" i="4"/>
  <c r="T548" i="4"/>
  <c r="R548" i="4"/>
  <c r="P548" i="4"/>
  <c r="BI544" i="4"/>
  <c r="BH544" i="4"/>
  <c r="BG544" i="4"/>
  <c r="BF544" i="4"/>
  <c r="T544" i="4"/>
  <c r="R544" i="4"/>
  <c r="P544" i="4"/>
  <c r="BI540" i="4"/>
  <c r="BH540" i="4"/>
  <c r="BG540" i="4"/>
  <c r="BF540" i="4"/>
  <c r="T540" i="4"/>
  <c r="R540" i="4"/>
  <c r="P540" i="4"/>
  <c r="BI536" i="4"/>
  <c r="BH536" i="4"/>
  <c r="BG536" i="4"/>
  <c r="BF536" i="4"/>
  <c r="T536" i="4"/>
  <c r="R536" i="4"/>
  <c r="P536" i="4"/>
  <c r="BI532" i="4"/>
  <c r="BH532" i="4"/>
  <c r="BG532" i="4"/>
  <c r="BF532" i="4"/>
  <c r="T532" i="4"/>
  <c r="R532" i="4"/>
  <c r="P532" i="4"/>
  <c r="BI528" i="4"/>
  <c r="BH528" i="4"/>
  <c r="BG528" i="4"/>
  <c r="BF528" i="4"/>
  <c r="T528" i="4"/>
  <c r="R528" i="4"/>
  <c r="P528" i="4"/>
  <c r="BI524" i="4"/>
  <c r="BH524" i="4"/>
  <c r="BG524" i="4"/>
  <c r="BF524" i="4"/>
  <c r="T524" i="4"/>
  <c r="R524" i="4"/>
  <c r="P524" i="4"/>
  <c r="BI520" i="4"/>
  <c r="BH520" i="4"/>
  <c r="BG520" i="4"/>
  <c r="BF520" i="4"/>
  <c r="T520" i="4"/>
  <c r="R520" i="4"/>
  <c r="P520" i="4"/>
  <c r="BI516" i="4"/>
  <c r="BH516" i="4"/>
  <c r="BG516" i="4"/>
  <c r="BF516" i="4"/>
  <c r="T516" i="4"/>
  <c r="R516" i="4"/>
  <c r="P516" i="4"/>
  <c r="BI511" i="4"/>
  <c r="BH511" i="4"/>
  <c r="BG511" i="4"/>
  <c r="BF511" i="4"/>
  <c r="T511" i="4"/>
  <c r="R511" i="4"/>
  <c r="P511" i="4"/>
  <c r="BI507" i="4"/>
  <c r="BH507" i="4"/>
  <c r="BG507" i="4"/>
  <c r="BF507" i="4"/>
  <c r="T507" i="4"/>
  <c r="R507" i="4"/>
  <c r="P507" i="4"/>
  <c r="BI503" i="4"/>
  <c r="BH503" i="4"/>
  <c r="BG503" i="4"/>
  <c r="BF503" i="4"/>
  <c r="T503" i="4"/>
  <c r="R503" i="4"/>
  <c r="P503" i="4"/>
  <c r="BI499" i="4"/>
  <c r="BH499" i="4"/>
  <c r="BG499" i="4"/>
  <c r="BF499" i="4"/>
  <c r="T499" i="4"/>
  <c r="R499" i="4"/>
  <c r="P499" i="4"/>
  <c r="BI495" i="4"/>
  <c r="BH495" i="4"/>
  <c r="BG495" i="4"/>
  <c r="BF495" i="4"/>
  <c r="T495" i="4"/>
  <c r="R495" i="4"/>
  <c r="P495" i="4"/>
  <c r="BI491" i="4"/>
  <c r="BH491" i="4"/>
  <c r="BG491" i="4"/>
  <c r="BF491" i="4"/>
  <c r="T491" i="4"/>
  <c r="R491" i="4"/>
  <c r="P491" i="4"/>
  <c r="BI487" i="4"/>
  <c r="BH487" i="4"/>
  <c r="BG487" i="4"/>
  <c r="BF487" i="4"/>
  <c r="T487" i="4"/>
  <c r="R487" i="4"/>
  <c r="P487" i="4"/>
  <c r="BI483" i="4"/>
  <c r="BH483" i="4"/>
  <c r="BG483" i="4"/>
  <c r="BF483" i="4"/>
  <c r="T483" i="4"/>
  <c r="R483" i="4"/>
  <c r="P483" i="4"/>
  <c r="BI479" i="4"/>
  <c r="BH479" i="4"/>
  <c r="BG479" i="4"/>
  <c r="BF479" i="4"/>
  <c r="T479" i="4"/>
  <c r="R479" i="4"/>
  <c r="P479" i="4"/>
  <c r="BI475" i="4"/>
  <c r="BH475" i="4"/>
  <c r="BG475" i="4"/>
  <c r="BF475" i="4"/>
  <c r="T475" i="4"/>
  <c r="R475" i="4"/>
  <c r="P475" i="4"/>
  <c r="BI471" i="4"/>
  <c r="BH471" i="4"/>
  <c r="BG471" i="4"/>
  <c r="BF471" i="4"/>
  <c r="T471" i="4"/>
  <c r="R471" i="4"/>
  <c r="P471" i="4"/>
  <c r="BI467" i="4"/>
  <c r="BH467" i="4"/>
  <c r="BG467" i="4"/>
  <c r="BF467" i="4"/>
  <c r="T467" i="4"/>
  <c r="R467" i="4"/>
  <c r="P467" i="4"/>
  <c r="BI463" i="4"/>
  <c r="BH463" i="4"/>
  <c r="BG463" i="4"/>
  <c r="BF463" i="4"/>
  <c r="T463" i="4"/>
  <c r="R463" i="4"/>
  <c r="P463" i="4"/>
  <c r="BI459" i="4"/>
  <c r="BH459" i="4"/>
  <c r="BG459" i="4"/>
  <c r="BF459" i="4"/>
  <c r="T459" i="4"/>
  <c r="R459" i="4"/>
  <c r="P459" i="4"/>
  <c r="BI455" i="4"/>
  <c r="BH455" i="4"/>
  <c r="BG455" i="4"/>
  <c r="BF455" i="4"/>
  <c r="T455" i="4"/>
  <c r="R455" i="4"/>
  <c r="P455" i="4"/>
  <c r="BI451" i="4"/>
  <c r="BH451" i="4"/>
  <c r="BG451" i="4"/>
  <c r="BF451" i="4"/>
  <c r="T451" i="4"/>
  <c r="R451" i="4"/>
  <c r="P451" i="4"/>
  <c r="BI447" i="4"/>
  <c r="BH447" i="4"/>
  <c r="BG447" i="4"/>
  <c r="BF447" i="4"/>
  <c r="T447" i="4"/>
  <c r="R447" i="4"/>
  <c r="P447" i="4"/>
  <c r="BI443" i="4"/>
  <c r="BH443" i="4"/>
  <c r="BG443" i="4"/>
  <c r="BF443" i="4"/>
  <c r="T443" i="4"/>
  <c r="R443" i="4"/>
  <c r="P443" i="4"/>
  <c r="BI439" i="4"/>
  <c r="BH439" i="4"/>
  <c r="BG439" i="4"/>
  <c r="BF439" i="4"/>
  <c r="T439" i="4"/>
  <c r="R439" i="4"/>
  <c r="P439" i="4"/>
  <c r="BI435" i="4"/>
  <c r="BH435" i="4"/>
  <c r="BG435" i="4"/>
  <c r="BF435" i="4"/>
  <c r="T435" i="4"/>
  <c r="R435" i="4"/>
  <c r="P435" i="4"/>
  <c r="BI431" i="4"/>
  <c r="BH431" i="4"/>
  <c r="BG431" i="4"/>
  <c r="BF431" i="4"/>
  <c r="T431" i="4"/>
  <c r="R431" i="4"/>
  <c r="P431" i="4"/>
  <c r="BI427" i="4"/>
  <c r="BH427" i="4"/>
  <c r="BG427" i="4"/>
  <c r="BF427" i="4"/>
  <c r="T427" i="4"/>
  <c r="R427" i="4"/>
  <c r="P427" i="4"/>
  <c r="BI423" i="4"/>
  <c r="BH423" i="4"/>
  <c r="BG423" i="4"/>
  <c r="BF423" i="4"/>
  <c r="T423" i="4"/>
  <c r="R423" i="4"/>
  <c r="P423" i="4"/>
  <c r="BI419" i="4"/>
  <c r="BH419" i="4"/>
  <c r="BG419" i="4"/>
  <c r="BF419" i="4"/>
  <c r="T419" i="4"/>
  <c r="R419" i="4"/>
  <c r="P419" i="4"/>
  <c r="BI415" i="4"/>
  <c r="BH415" i="4"/>
  <c r="BG415" i="4"/>
  <c r="BF415" i="4"/>
  <c r="T415" i="4"/>
  <c r="R415" i="4"/>
  <c r="P415" i="4"/>
  <c r="BI411" i="4"/>
  <c r="BH411" i="4"/>
  <c r="BG411" i="4"/>
  <c r="BF411" i="4"/>
  <c r="T411" i="4"/>
  <c r="R411" i="4"/>
  <c r="P411" i="4"/>
  <c r="BI407" i="4"/>
  <c r="BH407" i="4"/>
  <c r="BG407" i="4"/>
  <c r="BF407" i="4"/>
  <c r="T407" i="4"/>
  <c r="R407" i="4"/>
  <c r="P407" i="4"/>
  <c r="BI403" i="4"/>
  <c r="BH403" i="4"/>
  <c r="BG403" i="4"/>
  <c r="BF403" i="4"/>
  <c r="T403" i="4"/>
  <c r="R403" i="4"/>
  <c r="P403" i="4"/>
  <c r="BI399" i="4"/>
  <c r="BH399" i="4"/>
  <c r="BG399" i="4"/>
  <c r="BF399" i="4"/>
  <c r="T399" i="4"/>
  <c r="R399" i="4"/>
  <c r="P399" i="4"/>
  <c r="BI395" i="4"/>
  <c r="BH395" i="4"/>
  <c r="BG395" i="4"/>
  <c r="BF395" i="4"/>
  <c r="T395" i="4"/>
  <c r="R395" i="4"/>
  <c r="P395" i="4"/>
  <c r="BI391" i="4"/>
  <c r="BH391" i="4"/>
  <c r="BG391" i="4"/>
  <c r="BF391" i="4"/>
  <c r="T391" i="4"/>
  <c r="R391" i="4"/>
  <c r="P391" i="4"/>
  <c r="BI387" i="4"/>
  <c r="BH387" i="4"/>
  <c r="BG387" i="4"/>
  <c r="BF387" i="4"/>
  <c r="T387" i="4"/>
  <c r="R387" i="4"/>
  <c r="P387" i="4"/>
  <c r="BI383" i="4"/>
  <c r="BH383" i="4"/>
  <c r="BG383" i="4"/>
  <c r="BF383" i="4"/>
  <c r="T383" i="4"/>
  <c r="R383" i="4"/>
  <c r="P383" i="4"/>
  <c r="BI379" i="4"/>
  <c r="BH379" i="4"/>
  <c r="BG379" i="4"/>
  <c r="BF379" i="4"/>
  <c r="T379" i="4"/>
  <c r="R379" i="4"/>
  <c r="P379" i="4"/>
  <c r="BI374" i="4"/>
  <c r="BH374" i="4"/>
  <c r="BG374" i="4"/>
  <c r="BF374" i="4"/>
  <c r="T374" i="4"/>
  <c r="R374" i="4"/>
  <c r="P374" i="4"/>
  <c r="BI370" i="4"/>
  <c r="BH370" i="4"/>
  <c r="BG370" i="4"/>
  <c r="BF370" i="4"/>
  <c r="T370" i="4"/>
  <c r="R370" i="4"/>
  <c r="P370" i="4"/>
  <c r="BI366" i="4"/>
  <c r="BH366" i="4"/>
  <c r="BG366" i="4"/>
  <c r="BF366" i="4"/>
  <c r="T366" i="4"/>
  <c r="R366" i="4"/>
  <c r="P366" i="4"/>
  <c r="BI362" i="4"/>
  <c r="BH362" i="4"/>
  <c r="BG362" i="4"/>
  <c r="BF362" i="4"/>
  <c r="T362" i="4"/>
  <c r="R362" i="4"/>
  <c r="P362" i="4"/>
  <c r="BI358" i="4"/>
  <c r="BH358" i="4"/>
  <c r="BG358" i="4"/>
  <c r="BF358" i="4"/>
  <c r="T358" i="4"/>
  <c r="R358" i="4"/>
  <c r="P358" i="4"/>
  <c r="BI354" i="4"/>
  <c r="BH354" i="4"/>
  <c r="BG354" i="4"/>
  <c r="BF354" i="4"/>
  <c r="T354" i="4"/>
  <c r="R354" i="4"/>
  <c r="P354" i="4"/>
  <c r="BI350" i="4"/>
  <c r="BH350" i="4"/>
  <c r="BG350" i="4"/>
  <c r="BF350" i="4"/>
  <c r="T350" i="4"/>
  <c r="R350" i="4"/>
  <c r="P350" i="4"/>
  <c r="BI346" i="4"/>
  <c r="BH346" i="4"/>
  <c r="BG346" i="4"/>
  <c r="BF346" i="4"/>
  <c r="T346" i="4"/>
  <c r="R346" i="4"/>
  <c r="P346" i="4"/>
  <c r="BI342" i="4"/>
  <c r="BH342" i="4"/>
  <c r="BG342" i="4"/>
  <c r="BF342" i="4"/>
  <c r="T342" i="4"/>
  <c r="R342" i="4"/>
  <c r="P342" i="4"/>
  <c r="BI338" i="4"/>
  <c r="BH338" i="4"/>
  <c r="BG338" i="4"/>
  <c r="BF338" i="4"/>
  <c r="T338" i="4"/>
  <c r="R338" i="4"/>
  <c r="P338" i="4"/>
  <c r="BI334" i="4"/>
  <c r="BH334" i="4"/>
  <c r="BG334" i="4"/>
  <c r="BF334" i="4"/>
  <c r="T334" i="4"/>
  <c r="R334" i="4"/>
  <c r="P334" i="4"/>
  <c r="BI330" i="4"/>
  <c r="BH330" i="4"/>
  <c r="BG330" i="4"/>
  <c r="BF330" i="4"/>
  <c r="T330" i="4"/>
  <c r="R330" i="4"/>
  <c r="P330" i="4"/>
  <c r="BI326" i="4"/>
  <c r="BH326" i="4"/>
  <c r="BG326" i="4"/>
  <c r="BF326" i="4"/>
  <c r="T326" i="4"/>
  <c r="R326" i="4"/>
  <c r="P326" i="4"/>
  <c r="BI322" i="4"/>
  <c r="BH322" i="4"/>
  <c r="BG322" i="4"/>
  <c r="BF322" i="4"/>
  <c r="T322" i="4"/>
  <c r="R322" i="4"/>
  <c r="P322" i="4"/>
  <c r="BI318" i="4"/>
  <c r="BH318" i="4"/>
  <c r="BG318" i="4"/>
  <c r="BF318" i="4"/>
  <c r="T318" i="4"/>
  <c r="R318" i="4"/>
  <c r="P318" i="4"/>
  <c r="BI314" i="4"/>
  <c r="BH314" i="4"/>
  <c r="BG314" i="4"/>
  <c r="BF314" i="4"/>
  <c r="T314" i="4"/>
  <c r="R314" i="4"/>
  <c r="P314" i="4"/>
  <c r="BI310" i="4"/>
  <c r="BH310" i="4"/>
  <c r="BG310" i="4"/>
  <c r="BF310" i="4"/>
  <c r="T310" i="4"/>
  <c r="R310" i="4"/>
  <c r="P310" i="4"/>
  <c r="BI306" i="4"/>
  <c r="BH306" i="4"/>
  <c r="BG306" i="4"/>
  <c r="BF306" i="4"/>
  <c r="T306" i="4"/>
  <c r="R306" i="4"/>
  <c r="P306" i="4"/>
  <c r="BI302" i="4"/>
  <c r="BH302" i="4"/>
  <c r="BG302" i="4"/>
  <c r="BF302" i="4"/>
  <c r="T302" i="4"/>
  <c r="R302" i="4"/>
  <c r="P302" i="4"/>
  <c r="BI298" i="4"/>
  <c r="BH298" i="4"/>
  <c r="BG298" i="4"/>
  <c r="BF298" i="4"/>
  <c r="T298" i="4"/>
  <c r="R298" i="4"/>
  <c r="P298" i="4"/>
  <c r="BI294" i="4"/>
  <c r="BH294" i="4"/>
  <c r="BG294" i="4"/>
  <c r="BF294" i="4"/>
  <c r="T294" i="4"/>
  <c r="R294" i="4"/>
  <c r="P294" i="4"/>
  <c r="BI290" i="4"/>
  <c r="BH290" i="4"/>
  <c r="BG290" i="4"/>
  <c r="BF290" i="4"/>
  <c r="T290" i="4"/>
  <c r="R290" i="4"/>
  <c r="P290" i="4"/>
  <c r="BI286" i="4"/>
  <c r="BH286" i="4"/>
  <c r="BG286" i="4"/>
  <c r="BF286" i="4"/>
  <c r="T286" i="4"/>
  <c r="R286" i="4"/>
  <c r="P286" i="4"/>
  <c r="BI282" i="4"/>
  <c r="BH282" i="4"/>
  <c r="BG282" i="4"/>
  <c r="BF282" i="4"/>
  <c r="T282" i="4"/>
  <c r="R282" i="4"/>
  <c r="P282" i="4"/>
  <c r="BI279" i="4"/>
  <c r="BH279" i="4"/>
  <c r="BG279" i="4"/>
  <c r="BF279" i="4"/>
  <c r="T279" i="4"/>
  <c r="R279" i="4"/>
  <c r="P279" i="4"/>
  <c r="BI277" i="4"/>
  <c r="BH277" i="4"/>
  <c r="BG277" i="4"/>
  <c r="BF277" i="4"/>
  <c r="T277" i="4"/>
  <c r="R277" i="4"/>
  <c r="P277" i="4"/>
  <c r="BI273" i="4"/>
  <c r="BH273" i="4"/>
  <c r="BG273" i="4"/>
  <c r="BF273" i="4"/>
  <c r="T273" i="4"/>
  <c r="R273" i="4"/>
  <c r="P273" i="4"/>
  <c r="BI269" i="4"/>
  <c r="BH269" i="4"/>
  <c r="BG269" i="4"/>
  <c r="BF269" i="4"/>
  <c r="T269" i="4"/>
  <c r="R269" i="4"/>
  <c r="P269" i="4"/>
  <c r="BI265" i="4"/>
  <c r="BH265" i="4"/>
  <c r="BG265" i="4"/>
  <c r="BF265" i="4"/>
  <c r="T265" i="4"/>
  <c r="R265" i="4"/>
  <c r="P265" i="4"/>
  <c r="BI261" i="4"/>
  <c r="BH261" i="4"/>
  <c r="BG261" i="4"/>
  <c r="BF261" i="4"/>
  <c r="T261" i="4"/>
  <c r="R261" i="4"/>
  <c r="P261" i="4"/>
  <c r="BI257" i="4"/>
  <c r="BH257" i="4"/>
  <c r="BG257" i="4"/>
  <c r="BF257" i="4"/>
  <c r="T257" i="4"/>
  <c r="R257" i="4"/>
  <c r="P257" i="4"/>
  <c r="BI252" i="4"/>
  <c r="BH252" i="4"/>
  <c r="BG252" i="4"/>
  <c r="BF252" i="4"/>
  <c r="T252" i="4"/>
  <c r="T251" i="4" s="1"/>
  <c r="R252" i="4"/>
  <c r="R251" i="4" s="1"/>
  <c r="P252" i="4"/>
  <c r="P251" i="4" s="1"/>
  <c r="BI247" i="4"/>
  <c r="BH247" i="4"/>
  <c r="BG247" i="4"/>
  <c r="BF247" i="4"/>
  <c r="T247" i="4"/>
  <c r="R247" i="4"/>
  <c r="P247" i="4"/>
  <c r="BI243" i="4"/>
  <c r="BH243" i="4"/>
  <c r="BG243" i="4"/>
  <c r="BF243" i="4"/>
  <c r="T243" i="4"/>
  <c r="R243" i="4"/>
  <c r="P243" i="4"/>
  <c r="BI239" i="4"/>
  <c r="BH239" i="4"/>
  <c r="BG239" i="4"/>
  <c r="BF239" i="4"/>
  <c r="T239" i="4"/>
  <c r="R239" i="4"/>
  <c r="P239" i="4"/>
  <c r="BI235" i="4"/>
  <c r="BH235" i="4"/>
  <c r="BG235" i="4"/>
  <c r="BF235" i="4"/>
  <c r="T235" i="4"/>
  <c r="R235" i="4"/>
  <c r="P235" i="4"/>
  <c r="BI230" i="4"/>
  <c r="BH230" i="4"/>
  <c r="BG230" i="4"/>
  <c r="BF230" i="4"/>
  <c r="T230" i="4"/>
  <c r="R230" i="4"/>
  <c r="P230" i="4"/>
  <c r="BI226" i="4"/>
  <c r="BH226" i="4"/>
  <c r="BG226" i="4"/>
  <c r="BF226" i="4"/>
  <c r="T226" i="4"/>
  <c r="R226" i="4"/>
  <c r="P226" i="4"/>
  <c r="BI222" i="4"/>
  <c r="BH222" i="4"/>
  <c r="BG222" i="4"/>
  <c r="BF222" i="4"/>
  <c r="T222" i="4"/>
  <c r="R222" i="4"/>
  <c r="P222" i="4"/>
  <c r="BI218" i="4"/>
  <c r="BH218" i="4"/>
  <c r="BG218" i="4"/>
  <c r="BF218" i="4"/>
  <c r="T218" i="4"/>
  <c r="R218" i="4"/>
  <c r="P218" i="4"/>
  <c r="BI214" i="4"/>
  <c r="BH214" i="4"/>
  <c r="BG214" i="4"/>
  <c r="BF214" i="4"/>
  <c r="T214" i="4"/>
  <c r="R214" i="4"/>
  <c r="P214" i="4"/>
  <c r="BI210" i="4"/>
  <c r="BH210" i="4"/>
  <c r="BG210" i="4"/>
  <c r="BF210" i="4"/>
  <c r="T210" i="4"/>
  <c r="R210" i="4"/>
  <c r="P210" i="4"/>
  <c r="BI206" i="4"/>
  <c r="BH206" i="4"/>
  <c r="BG206" i="4"/>
  <c r="BF206" i="4"/>
  <c r="T206" i="4"/>
  <c r="R206" i="4"/>
  <c r="P206" i="4"/>
  <c r="BI202" i="4"/>
  <c r="BH202" i="4"/>
  <c r="BG202" i="4"/>
  <c r="BF202" i="4"/>
  <c r="T202" i="4"/>
  <c r="R202" i="4"/>
  <c r="P202" i="4"/>
  <c r="BI198" i="4"/>
  <c r="BH198" i="4"/>
  <c r="BG198" i="4"/>
  <c r="BF198" i="4"/>
  <c r="T198" i="4"/>
  <c r="R198" i="4"/>
  <c r="P198" i="4"/>
  <c r="BI194" i="4"/>
  <c r="BH194" i="4"/>
  <c r="BG194" i="4"/>
  <c r="BF194" i="4"/>
  <c r="T194" i="4"/>
  <c r="R194" i="4"/>
  <c r="P194" i="4"/>
  <c r="BI190" i="4"/>
  <c r="BH190" i="4"/>
  <c r="BG190" i="4"/>
  <c r="BF190" i="4"/>
  <c r="T190" i="4"/>
  <c r="R190" i="4"/>
  <c r="P190" i="4"/>
  <c r="BI186" i="4"/>
  <c r="BH186" i="4"/>
  <c r="BG186" i="4"/>
  <c r="BF186" i="4"/>
  <c r="T186" i="4"/>
  <c r="R186" i="4"/>
  <c r="P186" i="4"/>
  <c r="BI182" i="4"/>
  <c r="BH182" i="4"/>
  <c r="BG182" i="4"/>
  <c r="BF182" i="4"/>
  <c r="T182" i="4"/>
  <c r="R182" i="4"/>
  <c r="P182" i="4"/>
  <c r="BI178" i="4"/>
  <c r="BH178" i="4"/>
  <c r="BG178" i="4"/>
  <c r="BF178" i="4"/>
  <c r="T178" i="4"/>
  <c r="R178" i="4"/>
  <c r="P178" i="4"/>
  <c r="BI174" i="4"/>
  <c r="BH174" i="4"/>
  <c r="BG174" i="4"/>
  <c r="BF174" i="4"/>
  <c r="T174" i="4"/>
  <c r="R174" i="4"/>
  <c r="P174" i="4"/>
  <c r="BI170" i="4"/>
  <c r="BH170" i="4"/>
  <c r="BG170" i="4"/>
  <c r="BF170" i="4"/>
  <c r="T170" i="4"/>
  <c r="R170" i="4"/>
  <c r="P170" i="4"/>
  <c r="BI166" i="4"/>
  <c r="BH166" i="4"/>
  <c r="BG166" i="4"/>
  <c r="BF166" i="4"/>
  <c r="T166" i="4"/>
  <c r="R166" i="4"/>
  <c r="P166" i="4"/>
  <c r="BI161" i="4"/>
  <c r="BH161" i="4"/>
  <c r="BG161" i="4"/>
  <c r="BF161" i="4"/>
  <c r="T161" i="4"/>
  <c r="R161" i="4"/>
  <c r="P161" i="4"/>
  <c r="BI157" i="4"/>
  <c r="BH157" i="4"/>
  <c r="BG157" i="4"/>
  <c r="BF157" i="4"/>
  <c r="T157" i="4"/>
  <c r="R157" i="4"/>
  <c r="P157" i="4"/>
  <c r="BI153" i="4"/>
  <c r="BH153" i="4"/>
  <c r="BG153" i="4"/>
  <c r="BF153" i="4"/>
  <c r="T153" i="4"/>
  <c r="R153" i="4"/>
  <c r="P153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41" i="4"/>
  <c r="BH141" i="4"/>
  <c r="BG141" i="4"/>
  <c r="BF141" i="4"/>
  <c r="T141" i="4"/>
  <c r="R141" i="4"/>
  <c r="P141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29" i="4"/>
  <c r="BH129" i="4"/>
  <c r="BG129" i="4"/>
  <c r="BF129" i="4"/>
  <c r="T129" i="4"/>
  <c r="R129" i="4"/>
  <c r="P129" i="4"/>
  <c r="BI125" i="4"/>
  <c r="BH125" i="4"/>
  <c r="BG125" i="4"/>
  <c r="BF125" i="4"/>
  <c r="T125" i="4"/>
  <c r="R125" i="4"/>
  <c r="P125" i="4"/>
  <c r="F117" i="4"/>
  <c r="E115" i="4"/>
  <c r="F89" i="4"/>
  <c r="E87" i="4"/>
  <c r="J24" i="4"/>
  <c r="E24" i="4"/>
  <c r="J92" i="4" s="1"/>
  <c r="J23" i="4"/>
  <c r="J21" i="4"/>
  <c r="E21" i="4"/>
  <c r="J119" i="4" s="1"/>
  <c r="J20" i="4"/>
  <c r="J18" i="4"/>
  <c r="E18" i="4"/>
  <c r="F92" i="4" s="1"/>
  <c r="J17" i="4"/>
  <c r="J15" i="4"/>
  <c r="E15" i="4"/>
  <c r="F119" i="4" s="1"/>
  <c r="J14" i="4"/>
  <c r="J12" i="4"/>
  <c r="J89" i="4"/>
  <c r="E7" i="4"/>
  <c r="E113" i="4"/>
  <c r="J37" i="3"/>
  <c r="J36" i="3"/>
  <c r="AY96" i="1" s="1"/>
  <c r="J35" i="3"/>
  <c r="AX96" i="1" s="1"/>
  <c r="BI1169" i="3"/>
  <c r="BH1169" i="3"/>
  <c r="BG1169" i="3"/>
  <c r="BF1169" i="3"/>
  <c r="T1169" i="3"/>
  <c r="T1168" i="3" s="1"/>
  <c r="R1169" i="3"/>
  <c r="R1168" i="3" s="1"/>
  <c r="P1169" i="3"/>
  <c r="P1168" i="3" s="1"/>
  <c r="BI1166" i="3"/>
  <c r="BH1166" i="3"/>
  <c r="BG1166" i="3"/>
  <c r="BF1166" i="3"/>
  <c r="T1166" i="3"/>
  <c r="R1166" i="3"/>
  <c r="P1166" i="3"/>
  <c r="BI1162" i="3"/>
  <c r="BH1162" i="3"/>
  <c r="BG1162" i="3"/>
  <c r="BF1162" i="3"/>
  <c r="T1162" i="3"/>
  <c r="R1162" i="3"/>
  <c r="P1162" i="3"/>
  <c r="BI1159" i="3"/>
  <c r="BH1159" i="3"/>
  <c r="BG1159" i="3"/>
  <c r="BF1159" i="3"/>
  <c r="T1159" i="3"/>
  <c r="R1159" i="3"/>
  <c r="P1159" i="3"/>
  <c r="BI1156" i="3"/>
  <c r="BH1156" i="3"/>
  <c r="BG1156" i="3"/>
  <c r="BF1156" i="3"/>
  <c r="T1156" i="3"/>
  <c r="R1156" i="3"/>
  <c r="P1156" i="3"/>
  <c r="BI1154" i="3"/>
  <c r="BH1154" i="3"/>
  <c r="BG1154" i="3"/>
  <c r="BF1154" i="3"/>
  <c r="T1154" i="3"/>
  <c r="R1154" i="3"/>
  <c r="P1154" i="3"/>
  <c r="BI1152" i="3"/>
  <c r="BH1152" i="3"/>
  <c r="BG1152" i="3"/>
  <c r="BF1152" i="3"/>
  <c r="T1152" i="3"/>
  <c r="R1152" i="3"/>
  <c r="P1152" i="3"/>
  <c r="BI1150" i="3"/>
  <c r="BH1150" i="3"/>
  <c r="BG1150" i="3"/>
  <c r="BF1150" i="3"/>
  <c r="T1150" i="3"/>
  <c r="R1150" i="3"/>
  <c r="P1150" i="3"/>
  <c r="BI1147" i="3"/>
  <c r="BH1147" i="3"/>
  <c r="BG1147" i="3"/>
  <c r="BF1147" i="3"/>
  <c r="T1147" i="3"/>
  <c r="R1147" i="3"/>
  <c r="P1147" i="3"/>
  <c r="BI1144" i="3"/>
  <c r="BH1144" i="3"/>
  <c r="BG1144" i="3"/>
  <c r="BF1144" i="3"/>
  <c r="T1144" i="3"/>
  <c r="R1144" i="3"/>
  <c r="P1144" i="3"/>
  <c r="BI1141" i="3"/>
  <c r="BH1141" i="3"/>
  <c r="BG1141" i="3"/>
  <c r="BF1141" i="3"/>
  <c r="T1141" i="3"/>
  <c r="R1141" i="3"/>
  <c r="P1141" i="3"/>
  <c r="BI1138" i="3"/>
  <c r="BH1138" i="3"/>
  <c r="BG1138" i="3"/>
  <c r="BF1138" i="3"/>
  <c r="T1138" i="3"/>
  <c r="R1138" i="3"/>
  <c r="P1138" i="3"/>
  <c r="BI1136" i="3"/>
  <c r="BH1136" i="3"/>
  <c r="BG1136" i="3"/>
  <c r="BF1136" i="3"/>
  <c r="T1136" i="3"/>
  <c r="R1136" i="3"/>
  <c r="P1136" i="3"/>
  <c r="BI1134" i="3"/>
  <c r="BH1134" i="3"/>
  <c r="BG1134" i="3"/>
  <c r="BF1134" i="3"/>
  <c r="T1134" i="3"/>
  <c r="R1134" i="3"/>
  <c r="P1134" i="3"/>
  <c r="BI1132" i="3"/>
  <c r="BH1132" i="3"/>
  <c r="BG1132" i="3"/>
  <c r="BF1132" i="3"/>
  <c r="T1132" i="3"/>
  <c r="R1132" i="3"/>
  <c r="P1132" i="3"/>
  <c r="BI1128" i="3"/>
  <c r="BH1128" i="3"/>
  <c r="BG1128" i="3"/>
  <c r="BF1128" i="3"/>
  <c r="T1128" i="3"/>
  <c r="R1128" i="3"/>
  <c r="P1128" i="3"/>
  <c r="BI1120" i="3"/>
  <c r="BH1120" i="3"/>
  <c r="BG1120" i="3"/>
  <c r="BF1120" i="3"/>
  <c r="T1120" i="3"/>
  <c r="T1119" i="3"/>
  <c r="R1120" i="3"/>
  <c r="R1119" i="3"/>
  <c r="P1120" i="3"/>
  <c r="P1119" i="3"/>
  <c r="BI1117" i="3"/>
  <c r="BH1117" i="3"/>
  <c r="BG1117" i="3"/>
  <c r="BF1117" i="3"/>
  <c r="T1117" i="3"/>
  <c r="R1117" i="3"/>
  <c r="P1117" i="3"/>
  <c r="BI1115" i="3"/>
  <c r="BH1115" i="3"/>
  <c r="BG1115" i="3"/>
  <c r="BF1115" i="3"/>
  <c r="T1115" i="3"/>
  <c r="R1115" i="3"/>
  <c r="P1115" i="3"/>
  <c r="BI1110" i="3"/>
  <c r="BH1110" i="3"/>
  <c r="BG1110" i="3"/>
  <c r="BF1110" i="3"/>
  <c r="T1110" i="3"/>
  <c r="R1110" i="3"/>
  <c r="P1110" i="3"/>
  <c r="BI1108" i="3"/>
  <c r="BH1108" i="3"/>
  <c r="BG1108" i="3"/>
  <c r="BF1108" i="3"/>
  <c r="T1108" i="3"/>
  <c r="R1108" i="3"/>
  <c r="P1108" i="3"/>
  <c r="BI1105" i="3"/>
  <c r="BH1105" i="3"/>
  <c r="BG1105" i="3"/>
  <c r="BF1105" i="3"/>
  <c r="T1105" i="3"/>
  <c r="R1105" i="3"/>
  <c r="P1105" i="3"/>
  <c r="BI1100" i="3"/>
  <c r="BH1100" i="3"/>
  <c r="BG1100" i="3"/>
  <c r="BF1100" i="3"/>
  <c r="T1100" i="3"/>
  <c r="R1100" i="3"/>
  <c r="P1100" i="3"/>
  <c r="BI1093" i="3"/>
  <c r="BH1093" i="3"/>
  <c r="BG1093" i="3"/>
  <c r="BF1093" i="3"/>
  <c r="T1093" i="3"/>
  <c r="R1093" i="3"/>
  <c r="P1093" i="3"/>
  <c r="BI1089" i="3"/>
  <c r="BH1089" i="3"/>
  <c r="BG1089" i="3"/>
  <c r="BF1089" i="3"/>
  <c r="T1089" i="3"/>
  <c r="R1089" i="3"/>
  <c r="P1089" i="3"/>
  <c r="BI1087" i="3"/>
  <c r="BH1087" i="3"/>
  <c r="BG1087" i="3"/>
  <c r="BF1087" i="3"/>
  <c r="T1087" i="3"/>
  <c r="R1087" i="3"/>
  <c r="P1087" i="3"/>
  <c r="BI1085" i="3"/>
  <c r="BH1085" i="3"/>
  <c r="BG1085" i="3"/>
  <c r="BF1085" i="3"/>
  <c r="T1085" i="3"/>
  <c r="R1085" i="3"/>
  <c r="P1085" i="3"/>
  <c r="BI1083" i="3"/>
  <c r="BH1083" i="3"/>
  <c r="BG1083" i="3"/>
  <c r="BF1083" i="3"/>
  <c r="T1083" i="3"/>
  <c r="R1083" i="3"/>
  <c r="P1083" i="3"/>
  <c r="BI1080" i="3"/>
  <c r="BH1080" i="3"/>
  <c r="BG1080" i="3"/>
  <c r="BF1080" i="3"/>
  <c r="T1080" i="3"/>
  <c r="R1080" i="3"/>
  <c r="P1080" i="3"/>
  <c r="BI1076" i="3"/>
  <c r="BH1076" i="3"/>
  <c r="BG1076" i="3"/>
  <c r="BF1076" i="3"/>
  <c r="T1076" i="3"/>
  <c r="R1076" i="3"/>
  <c r="P1076" i="3"/>
  <c r="BI1074" i="3"/>
  <c r="BH1074" i="3"/>
  <c r="BG1074" i="3"/>
  <c r="BF1074" i="3"/>
  <c r="T1074" i="3"/>
  <c r="R1074" i="3"/>
  <c r="P1074" i="3"/>
  <c r="BI1070" i="3"/>
  <c r="BH1070" i="3"/>
  <c r="BG1070" i="3"/>
  <c r="BF1070" i="3"/>
  <c r="T1070" i="3"/>
  <c r="R1070" i="3"/>
  <c r="P1070" i="3"/>
  <c r="BI1065" i="3"/>
  <c r="BH1065" i="3"/>
  <c r="BG1065" i="3"/>
  <c r="BF1065" i="3"/>
  <c r="T1065" i="3"/>
  <c r="R1065" i="3"/>
  <c r="P1065" i="3"/>
  <c r="BI1058" i="3"/>
  <c r="BH1058" i="3"/>
  <c r="BG1058" i="3"/>
  <c r="BF1058" i="3"/>
  <c r="T1058" i="3"/>
  <c r="R1058" i="3"/>
  <c r="P1058" i="3"/>
  <c r="BI1052" i="3"/>
  <c r="BH1052" i="3"/>
  <c r="BG1052" i="3"/>
  <c r="BF1052" i="3"/>
  <c r="T1052" i="3"/>
  <c r="R1052" i="3"/>
  <c r="P1052" i="3"/>
  <c r="BI1050" i="3"/>
  <c r="BH1050" i="3"/>
  <c r="BG1050" i="3"/>
  <c r="BF1050" i="3"/>
  <c r="T1050" i="3"/>
  <c r="R1050" i="3"/>
  <c r="P1050" i="3"/>
  <c r="BI1046" i="3"/>
  <c r="BH1046" i="3"/>
  <c r="BG1046" i="3"/>
  <c r="BF1046" i="3"/>
  <c r="T1046" i="3"/>
  <c r="R1046" i="3"/>
  <c r="P1046" i="3"/>
  <c r="BI1040" i="3"/>
  <c r="BH1040" i="3"/>
  <c r="BG1040" i="3"/>
  <c r="BF1040" i="3"/>
  <c r="T1040" i="3"/>
  <c r="R1040" i="3"/>
  <c r="P1040" i="3"/>
  <c r="BI1037" i="3"/>
  <c r="BH1037" i="3"/>
  <c r="BG1037" i="3"/>
  <c r="BF1037" i="3"/>
  <c r="T1037" i="3"/>
  <c r="R1037" i="3"/>
  <c r="P1037" i="3"/>
  <c r="BI1035" i="3"/>
  <c r="BH1035" i="3"/>
  <c r="BG1035" i="3"/>
  <c r="BF1035" i="3"/>
  <c r="T1035" i="3"/>
  <c r="R1035" i="3"/>
  <c r="P1035" i="3"/>
  <c r="BI1033" i="3"/>
  <c r="BH1033" i="3"/>
  <c r="BG1033" i="3"/>
  <c r="BF1033" i="3"/>
  <c r="T1033" i="3"/>
  <c r="R1033" i="3"/>
  <c r="P1033" i="3"/>
  <c r="BI1031" i="3"/>
  <c r="BH1031" i="3"/>
  <c r="BG1031" i="3"/>
  <c r="BF1031" i="3"/>
  <c r="T1031" i="3"/>
  <c r="R1031" i="3"/>
  <c r="P1031" i="3"/>
  <c r="BI1028" i="3"/>
  <c r="BH1028" i="3"/>
  <c r="BG1028" i="3"/>
  <c r="BF1028" i="3"/>
  <c r="T1028" i="3"/>
  <c r="R1028" i="3"/>
  <c r="P1028" i="3"/>
  <c r="BI1024" i="3"/>
  <c r="BH1024" i="3"/>
  <c r="BG1024" i="3"/>
  <c r="BF1024" i="3"/>
  <c r="T1024" i="3"/>
  <c r="R1024" i="3"/>
  <c r="P1024" i="3"/>
  <c r="BI1022" i="3"/>
  <c r="BH1022" i="3"/>
  <c r="BG1022" i="3"/>
  <c r="BF1022" i="3"/>
  <c r="T1022" i="3"/>
  <c r="R1022" i="3"/>
  <c r="P1022" i="3"/>
  <c r="BI1020" i="3"/>
  <c r="BH1020" i="3"/>
  <c r="BG1020" i="3"/>
  <c r="BF1020" i="3"/>
  <c r="T1020" i="3"/>
  <c r="R1020" i="3"/>
  <c r="P1020" i="3"/>
  <c r="BI1018" i="3"/>
  <c r="BH1018" i="3"/>
  <c r="BG1018" i="3"/>
  <c r="BF1018" i="3"/>
  <c r="T1018" i="3"/>
  <c r="R1018" i="3"/>
  <c r="P1018" i="3"/>
  <c r="BI1016" i="3"/>
  <c r="BH1016" i="3"/>
  <c r="BG1016" i="3"/>
  <c r="BF1016" i="3"/>
  <c r="T1016" i="3"/>
  <c r="R1016" i="3"/>
  <c r="P1016" i="3"/>
  <c r="BI1014" i="3"/>
  <c r="BH1014" i="3"/>
  <c r="BG1014" i="3"/>
  <c r="BF1014" i="3"/>
  <c r="T1014" i="3"/>
  <c r="R1014" i="3"/>
  <c r="P1014" i="3"/>
  <c r="BI1012" i="3"/>
  <c r="BH1012" i="3"/>
  <c r="BG1012" i="3"/>
  <c r="BF1012" i="3"/>
  <c r="T1012" i="3"/>
  <c r="R1012" i="3"/>
  <c r="P1012" i="3"/>
  <c r="BI1010" i="3"/>
  <c r="BH1010" i="3"/>
  <c r="BG1010" i="3"/>
  <c r="BF1010" i="3"/>
  <c r="T1010" i="3"/>
  <c r="R1010" i="3"/>
  <c r="P1010" i="3"/>
  <c r="BI1008" i="3"/>
  <c r="BH1008" i="3"/>
  <c r="BG1008" i="3"/>
  <c r="BF1008" i="3"/>
  <c r="T1008" i="3"/>
  <c r="R1008" i="3"/>
  <c r="P1008" i="3"/>
  <c r="BI1006" i="3"/>
  <c r="BH1006" i="3"/>
  <c r="BG1006" i="3"/>
  <c r="BF1006" i="3"/>
  <c r="T1006" i="3"/>
  <c r="R1006" i="3"/>
  <c r="P1006" i="3"/>
  <c r="BI1004" i="3"/>
  <c r="BH1004" i="3"/>
  <c r="BG1004" i="3"/>
  <c r="BF1004" i="3"/>
  <c r="T1004" i="3"/>
  <c r="R1004" i="3"/>
  <c r="P1004" i="3"/>
  <c r="BI1002" i="3"/>
  <c r="BH1002" i="3"/>
  <c r="BG1002" i="3"/>
  <c r="BF1002" i="3"/>
  <c r="T1002" i="3"/>
  <c r="R1002" i="3"/>
  <c r="P1002" i="3"/>
  <c r="BI1000" i="3"/>
  <c r="BH1000" i="3"/>
  <c r="BG1000" i="3"/>
  <c r="BF1000" i="3"/>
  <c r="T1000" i="3"/>
  <c r="R1000" i="3"/>
  <c r="P1000" i="3"/>
  <c r="BI998" i="3"/>
  <c r="BH998" i="3"/>
  <c r="BG998" i="3"/>
  <c r="BF998" i="3"/>
  <c r="T998" i="3"/>
  <c r="R998" i="3"/>
  <c r="P998" i="3"/>
  <c r="BI996" i="3"/>
  <c r="BH996" i="3"/>
  <c r="BG996" i="3"/>
  <c r="BF996" i="3"/>
  <c r="T996" i="3"/>
  <c r="R996" i="3"/>
  <c r="P996" i="3"/>
  <c r="BI994" i="3"/>
  <c r="BH994" i="3"/>
  <c r="BG994" i="3"/>
  <c r="BF994" i="3"/>
  <c r="T994" i="3"/>
  <c r="R994" i="3"/>
  <c r="P994" i="3"/>
  <c r="BI992" i="3"/>
  <c r="BH992" i="3"/>
  <c r="BG992" i="3"/>
  <c r="BF992" i="3"/>
  <c r="T992" i="3"/>
  <c r="R992" i="3"/>
  <c r="P992" i="3"/>
  <c r="BI990" i="3"/>
  <c r="BH990" i="3"/>
  <c r="BG990" i="3"/>
  <c r="BF990" i="3"/>
  <c r="T990" i="3"/>
  <c r="R990" i="3"/>
  <c r="P990" i="3"/>
  <c r="BI984" i="3"/>
  <c r="BH984" i="3"/>
  <c r="BG984" i="3"/>
  <c r="BF984" i="3"/>
  <c r="T984" i="3"/>
  <c r="R984" i="3"/>
  <c r="P984" i="3"/>
  <c r="BI979" i="3"/>
  <c r="BH979" i="3"/>
  <c r="BG979" i="3"/>
  <c r="BF979" i="3"/>
  <c r="T979" i="3"/>
  <c r="R979" i="3"/>
  <c r="P979" i="3"/>
  <c r="BI976" i="3"/>
  <c r="BH976" i="3"/>
  <c r="BG976" i="3"/>
  <c r="BF976" i="3"/>
  <c r="T976" i="3"/>
  <c r="R976" i="3"/>
  <c r="P976" i="3"/>
  <c r="BI973" i="3"/>
  <c r="BH973" i="3"/>
  <c r="BG973" i="3"/>
  <c r="BF973" i="3"/>
  <c r="T973" i="3"/>
  <c r="R973" i="3"/>
  <c r="P973" i="3"/>
  <c r="BI970" i="3"/>
  <c r="BH970" i="3"/>
  <c r="BG970" i="3"/>
  <c r="BF970" i="3"/>
  <c r="T970" i="3"/>
  <c r="R970" i="3"/>
  <c r="P970" i="3"/>
  <c r="BI968" i="3"/>
  <c r="BH968" i="3"/>
  <c r="BG968" i="3"/>
  <c r="BF968" i="3"/>
  <c r="T968" i="3"/>
  <c r="R968" i="3"/>
  <c r="P968" i="3"/>
  <c r="BI965" i="3"/>
  <c r="BH965" i="3"/>
  <c r="BG965" i="3"/>
  <c r="BF965" i="3"/>
  <c r="T965" i="3"/>
  <c r="R965" i="3"/>
  <c r="P965" i="3"/>
  <c r="BI963" i="3"/>
  <c r="BH963" i="3"/>
  <c r="BG963" i="3"/>
  <c r="BF963" i="3"/>
  <c r="T963" i="3"/>
  <c r="R963" i="3"/>
  <c r="P963" i="3"/>
  <c r="BI960" i="3"/>
  <c r="BH960" i="3"/>
  <c r="BG960" i="3"/>
  <c r="BF960" i="3"/>
  <c r="T960" i="3"/>
  <c r="R960" i="3"/>
  <c r="P960" i="3"/>
  <c r="BI958" i="3"/>
  <c r="BH958" i="3"/>
  <c r="BG958" i="3"/>
  <c r="BF958" i="3"/>
  <c r="T958" i="3"/>
  <c r="R958" i="3"/>
  <c r="P958" i="3"/>
  <c r="BI955" i="3"/>
  <c r="BH955" i="3"/>
  <c r="BG955" i="3"/>
  <c r="BF955" i="3"/>
  <c r="T955" i="3"/>
  <c r="R955" i="3"/>
  <c r="P955" i="3"/>
  <c r="BI953" i="3"/>
  <c r="BH953" i="3"/>
  <c r="BG953" i="3"/>
  <c r="BF953" i="3"/>
  <c r="T953" i="3"/>
  <c r="R953" i="3"/>
  <c r="P953" i="3"/>
  <c r="BI950" i="3"/>
  <c r="BH950" i="3"/>
  <c r="BG950" i="3"/>
  <c r="BF950" i="3"/>
  <c r="T950" i="3"/>
  <c r="R950" i="3"/>
  <c r="P950" i="3"/>
  <c r="BI946" i="3"/>
  <c r="BH946" i="3"/>
  <c r="BG946" i="3"/>
  <c r="BF946" i="3"/>
  <c r="T946" i="3"/>
  <c r="R946" i="3"/>
  <c r="P946" i="3"/>
  <c r="BI942" i="3"/>
  <c r="BH942" i="3"/>
  <c r="BG942" i="3"/>
  <c r="BF942" i="3"/>
  <c r="T942" i="3"/>
  <c r="R942" i="3"/>
  <c r="P942" i="3"/>
  <c r="BI938" i="3"/>
  <c r="BH938" i="3"/>
  <c r="BG938" i="3"/>
  <c r="BF938" i="3"/>
  <c r="T938" i="3"/>
  <c r="R938" i="3"/>
  <c r="P938" i="3"/>
  <c r="BI934" i="3"/>
  <c r="BH934" i="3"/>
  <c r="BG934" i="3"/>
  <c r="BF934" i="3"/>
  <c r="T934" i="3"/>
  <c r="R934" i="3"/>
  <c r="P934" i="3"/>
  <c r="BI932" i="3"/>
  <c r="BH932" i="3"/>
  <c r="BG932" i="3"/>
  <c r="BF932" i="3"/>
  <c r="T932" i="3"/>
  <c r="R932" i="3"/>
  <c r="P932" i="3"/>
  <c r="BI930" i="3"/>
  <c r="BH930" i="3"/>
  <c r="BG930" i="3"/>
  <c r="BF930" i="3"/>
  <c r="T930" i="3"/>
  <c r="R930" i="3"/>
  <c r="P930" i="3"/>
  <c r="BI926" i="3"/>
  <c r="BH926" i="3"/>
  <c r="BG926" i="3"/>
  <c r="BF926" i="3"/>
  <c r="T926" i="3"/>
  <c r="R926" i="3"/>
  <c r="P926" i="3"/>
  <c r="BI923" i="3"/>
  <c r="BH923" i="3"/>
  <c r="BG923" i="3"/>
  <c r="BF923" i="3"/>
  <c r="T923" i="3"/>
  <c r="R923" i="3"/>
  <c r="P923" i="3"/>
  <c r="BI919" i="3"/>
  <c r="BH919" i="3"/>
  <c r="BG919" i="3"/>
  <c r="BF919" i="3"/>
  <c r="T919" i="3"/>
  <c r="R919" i="3"/>
  <c r="P919" i="3"/>
  <c r="BI917" i="3"/>
  <c r="BH917" i="3"/>
  <c r="BG917" i="3"/>
  <c r="BF917" i="3"/>
  <c r="T917" i="3"/>
  <c r="R917" i="3"/>
  <c r="P917" i="3"/>
  <c r="BI912" i="3"/>
  <c r="BH912" i="3"/>
  <c r="BG912" i="3"/>
  <c r="BF912" i="3"/>
  <c r="T912" i="3"/>
  <c r="R912" i="3"/>
  <c r="P912" i="3"/>
  <c r="BI910" i="3"/>
  <c r="BH910" i="3"/>
  <c r="BG910" i="3"/>
  <c r="BF910" i="3"/>
  <c r="T910" i="3"/>
  <c r="R910" i="3"/>
  <c r="P910" i="3"/>
  <c r="BI908" i="3"/>
  <c r="BH908" i="3"/>
  <c r="BG908" i="3"/>
  <c r="BF908" i="3"/>
  <c r="T908" i="3"/>
  <c r="R908" i="3"/>
  <c r="P908" i="3"/>
  <c r="BI903" i="3"/>
  <c r="BH903" i="3"/>
  <c r="BG903" i="3"/>
  <c r="BF903" i="3"/>
  <c r="T903" i="3"/>
  <c r="R903" i="3"/>
  <c r="P903" i="3"/>
  <c r="BI901" i="3"/>
  <c r="BH901" i="3"/>
  <c r="BG901" i="3"/>
  <c r="BF901" i="3"/>
  <c r="T901" i="3"/>
  <c r="R901" i="3"/>
  <c r="P901" i="3"/>
  <c r="BI899" i="3"/>
  <c r="BH899" i="3"/>
  <c r="BG899" i="3"/>
  <c r="BF899" i="3"/>
  <c r="T899" i="3"/>
  <c r="R899" i="3"/>
  <c r="P899" i="3"/>
  <c r="BI896" i="3"/>
  <c r="BH896" i="3"/>
  <c r="BG896" i="3"/>
  <c r="BF896" i="3"/>
  <c r="T896" i="3"/>
  <c r="R896" i="3"/>
  <c r="P896" i="3"/>
  <c r="BI894" i="3"/>
  <c r="BH894" i="3"/>
  <c r="BG894" i="3"/>
  <c r="BF894" i="3"/>
  <c r="T894" i="3"/>
  <c r="R894" i="3"/>
  <c r="P894" i="3"/>
  <c r="BI892" i="3"/>
  <c r="BH892" i="3"/>
  <c r="BG892" i="3"/>
  <c r="BF892" i="3"/>
  <c r="T892" i="3"/>
  <c r="R892" i="3"/>
  <c r="P892" i="3"/>
  <c r="BI890" i="3"/>
  <c r="BH890" i="3"/>
  <c r="BG890" i="3"/>
  <c r="BF890" i="3"/>
  <c r="T890" i="3"/>
  <c r="R890" i="3"/>
  <c r="P890" i="3"/>
  <c r="BI888" i="3"/>
  <c r="BH888" i="3"/>
  <c r="BG888" i="3"/>
  <c r="BF888" i="3"/>
  <c r="T888" i="3"/>
  <c r="R888" i="3"/>
  <c r="P888" i="3"/>
  <c r="BI884" i="3"/>
  <c r="BH884" i="3"/>
  <c r="BG884" i="3"/>
  <c r="BF884" i="3"/>
  <c r="T884" i="3"/>
  <c r="R884" i="3"/>
  <c r="P884" i="3"/>
  <c r="BI882" i="3"/>
  <c r="BH882" i="3"/>
  <c r="BG882" i="3"/>
  <c r="BF882" i="3"/>
  <c r="T882" i="3"/>
  <c r="R882" i="3"/>
  <c r="P882" i="3"/>
  <c r="BI879" i="3"/>
  <c r="BH879" i="3"/>
  <c r="BG879" i="3"/>
  <c r="BF879" i="3"/>
  <c r="T879" i="3"/>
  <c r="R879" i="3"/>
  <c r="P879" i="3"/>
  <c r="BI875" i="3"/>
  <c r="BH875" i="3"/>
  <c r="BG875" i="3"/>
  <c r="BF875" i="3"/>
  <c r="T875" i="3"/>
  <c r="R875" i="3"/>
  <c r="P875" i="3"/>
  <c r="BI873" i="3"/>
  <c r="BH873" i="3"/>
  <c r="BG873" i="3"/>
  <c r="BF873" i="3"/>
  <c r="T873" i="3"/>
  <c r="R873" i="3"/>
  <c r="P873" i="3"/>
  <c r="BI871" i="3"/>
  <c r="BH871" i="3"/>
  <c r="BG871" i="3"/>
  <c r="BF871" i="3"/>
  <c r="T871" i="3"/>
  <c r="R871" i="3"/>
  <c r="P871" i="3"/>
  <c r="BI868" i="3"/>
  <c r="BH868" i="3"/>
  <c r="BG868" i="3"/>
  <c r="BF868" i="3"/>
  <c r="T868" i="3"/>
  <c r="R868" i="3"/>
  <c r="P868" i="3"/>
  <c r="BI864" i="3"/>
  <c r="BH864" i="3"/>
  <c r="BG864" i="3"/>
  <c r="BF864" i="3"/>
  <c r="T864" i="3"/>
  <c r="R864" i="3"/>
  <c r="P864" i="3"/>
  <c r="BI860" i="3"/>
  <c r="BH860" i="3"/>
  <c r="BG860" i="3"/>
  <c r="BF860" i="3"/>
  <c r="T860" i="3"/>
  <c r="R860" i="3"/>
  <c r="P860" i="3"/>
  <c r="BI854" i="3"/>
  <c r="BH854" i="3"/>
  <c r="BG854" i="3"/>
  <c r="BF854" i="3"/>
  <c r="T854" i="3"/>
  <c r="R854" i="3"/>
  <c r="P854" i="3"/>
  <c r="BI852" i="3"/>
  <c r="BH852" i="3"/>
  <c r="BG852" i="3"/>
  <c r="BF852" i="3"/>
  <c r="T852" i="3"/>
  <c r="R852" i="3"/>
  <c r="P852" i="3"/>
  <c r="BI850" i="3"/>
  <c r="BH850" i="3"/>
  <c r="BG850" i="3"/>
  <c r="BF850" i="3"/>
  <c r="T850" i="3"/>
  <c r="R850" i="3"/>
  <c r="P850" i="3"/>
  <c r="BI848" i="3"/>
  <c r="BH848" i="3"/>
  <c r="BG848" i="3"/>
  <c r="BF848" i="3"/>
  <c r="T848" i="3"/>
  <c r="R848" i="3"/>
  <c r="P848" i="3"/>
  <c r="BI845" i="3"/>
  <c r="BH845" i="3"/>
  <c r="BG845" i="3"/>
  <c r="BF845" i="3"/>
  <c r="T845" i="3"/>
  <c r="R845" i="3"/>
  <c r="P845" i="3"/>
  <c r="BI843" i="3"/>
  <c r="BH843" i="3"/>
  <c r="BG843" i="3"/>
  <c r="BF843" i="3"/>
  <c r="T843" i="3"/>
  <c r="R843" i="3"/>
  <c r="P843" i="3"/>
  <c r="BI839" i="3"/>
  <c r="BH839" i="3"/>
  <c r="BG839" i="3"/>
  <c r="BF839" i="3"/>
  <c r="T839" i="3"/>
  <c r="R839" i="3"/>
  <c r="P839" i="3"/>
  <c r="BI834" i="3"/>
  <c r="BH834" i="3"/>
  <c r="BG834" i="3"/>
  <c r="BF834" i="3"/>
  <c r="T834" i="3"/>
  <c r="R834" i="3"/>
  <c r="P834" i="3"/>
  <c r="BI830" i="3"/>
  <c r="BH830" i="3"/>
  <c r="BG830" i="3"/>
  <c r="BF830" i="3"/>
  <c r="T830" i="3"/>
  <c r="R830" i="3"/>
  <c r="P830" i="3"/>
  <c r="BI827" i="3"/>
  <c r="BH827" i="3"/>
  <c r="BG827" i="3"/>
  <c r="BF827" i="3"/>
  <c r="T827" i="3"/>
  <c r="R827" i="3"/>
  <c r="P827" i="3"/>
  <c r="BI825" i="3"/>
  <c r="BH825" i="3"/>
  <c r="BG825" i="3"/>
  <c r="BF825" i="3"/>
  <c r="T825" i="3"/>
  <c r="R825" i="3"/>
  <c r="P825" i="3"/>
  <c r="BI820" i="3"/>
  <c r="BH820" i="3"/>
  <c r="BG820" i="3"/>
  <c r="BF820" i="3"/>
  <c r="T820" i="3"/>
  <c r="R820" i="3"/>
  <c r="P820" i="3"/>
  <c r="BI818" i="3"/>
  <c r="BH818" i="3"/>
  <c r="BG818" i="3"/>
  <c r="BF818" i="3"/>
  <c r="T818" i="3"/>
  <c r="R818" i="3"/>
  <c r="P818" i="3"/>
  <c r="BI816" i="3"/>
  <c r="BH816" i="3"/>
  <c r="BG816" i="3"/>
  <c r="BF816" i="3"/>
  <c r="T816" i="3"/>
  <c r="R816" i="3"/>
  <c r="P816" i="3"/>
  <c r="BI811" i="3"/>
  <c r="BH811" i="3"/>
  <c r="BG811" i="3"/>
  <c r="BF811" i="3"/>
  <c r="T811" i="3"/>
  <c r="R811" i="3"/>
  <c r="P811" i="3"/>
  <c r="BI809" i="3"/>
  <c r="BH809" i="3"/>
  <c r="BG809" i="3"/>
  <c r="BF809" i="3"/>
  <c r="T809" i="3"/>
  <c r="R809" i="3"/>
  <c r="P809" i="3"/>
  <c r="BI805" i="3"/>
  <c r="BH805" i="3"/>
  <c r="BG805" i="3"/>
  <c r="BF805" i="3"/>
  <c r="T805" i="3"/>
  <c r="R805" i="3"/>
  <c r="P805" i="3"/>
  <c r="BI803" i="3"/>
  <c r="BH803" i="3"/>
  <c r="BG803" i="3"/>
  <c r="BF803" i="3"/>
  <c r="T803" i="3"/>
  <c r="R803" i="3"/>
  <c r="P803" i="3"/>
  <c r="BI799" i="3"/>
  <c r="BH799" i="3"/>
  <c r="BG799" i="3"/>
  <c r="BF799" i="3"/>
  <c r="T799" i="3"/>
  <c r="R799" i="3"/>
  <c r="P799" i="3"/>
  <c r="BI794" i="3"/>
  <c r="BH794" i="3"/>
  <c r="BG794" i="3"/>
  <c r="BF794" i="3"/>
  <c r="T794" i="3"/>
  <c r="R794" i="3"/>
  <c r="P794" i="3"/>
  <c r="BI790" i="3"/>
  <c r="BH790" i="3"/>
  <c r="BG790" i="3"/>
  <c r="BF790" i="3"/>
  <c r="T790" i="3"/>
  <c r="R790" i="3"/>
  <c r="P790" i="3"/>
  <c r="BI788" i="3"/>
  <c r="BH788" i="3"/>
  <c r="BG788" i="3"/>
  <c r="BF788" i="3"/>
  <c r="T788" i="3"/>
  <c r="R788" i="3"/>
  <c r="P788" i="3"/>
  <c r="BI784" i="3"/>
  <c r="BH784" i="3"/>
  <c r="BG784" i="3"/>
  <c r="BF784" i="3"/>
  <c r="T784" i="3"/>
  <c r="R784" i="3"/>
  <c r="P784" i="3"/>
  <c r="BI777" i="3"/>
  <c r="BH777" i="3"/>
  <c r="BG777" i="3"/>
  <c r="BF777" i="3"/>
  <c r="T777" i="3"/>
  <c r="R777" i="3"/>
  <c r="P777" i="3"/>
  <c r="BI774" i="3"/>
  <c r="BH774" i="3"/>
  <c r="BG774" i="3"/>
  <c r="BF774" i="3"/>
  <c r="T774" i="3"/>
  <c r="R774" i="3"/>
  <c r="P774" i="3"/>
  <c r="BI769" i="3"/>
  <c r="BH769" i="3"/>
  <c r="BG769" i="3"/>
  <c r="BF769" i="3"/>
  <c r="T769" i="3"/>
  <c r="R769" i="3"/>
  <c r="P769" i="3"/>
  <c r="BI767" i="3"/>
  <c r="BH767" i="3"/>
  <c r="BG767" i="3"/>
  <c r="BF767" i="3"/>
  <c r="T767" i="3"/>
  <c r="R767" i="3"/>
  <c r="P767" i="3"/>
  <c r="BI762" i="3"/>
  <c r="BH762" i="3"/>
  <c r="BG762" i="3"/>
  <c r="BF762" i="3"/>
  <c r="T762" i="3"/>
  <c r="R762" i="3"/>
  <c r="P762" i="3"/>
  <c r="BI760" i="3"/>
  <c r="BH760" i="3"/>
  <c r="BG760" i="3"/>
  <c r="BF760" i="3"/>
  <c r="T760" i="3"/>
  <c r="R760" i="3"/>
  <c r="P760" i="3"/>
  <c r="BI754" i="3"/>
  <c r="BH754" i="3"/>
  <c r="BG754" i="3"/>
  <c r="BF754" i="3"/>
  <c r="T754" i="3"/>
  <c r="R754" i="3"/>
  <c r="P754" i="3"/>
  <c r="BI751" i="3"/>
  <c r="BH751" i="3"/>
  <c r="BG751" i="3"/>
  <c r="BF751" i="3"/>
  <c r="T751" i="3"/>
  <c r="R751" i="3"/>
  <c r="P751" i="3"/>
  <c r="BI747" i="3"/>
  <c r="BH747" i="3"/>
  <c r="BG747" i="3"/>
  <c r="BF747" i="3"/>
  <c r="T747" i="3"/>
  <c r="R747" i="3"/>
  <c r="P747" i="3"/>
  <c r="BI745" i="3"/>
  <c r="BH745" i="3"/>
  <c r="BG745" i="3"/>
  <c r="BF745" i="3"/>
  <c r="T745" i="3"/>
  <c r="R745" i="3"/>
  <c r="P745" i="3"/>
  <c r="BI740" i="3"/>
  <c r="BH740" i="3"/>
  <c r="BG740" i="3"/>
  <c r="BF740" i="3"/>
  <c r="T740" i="3"/>
  <c r="R740" i="3"/>
  <c r="P740" i="3"/>
  <c r="BI736" i="3"/>
  <c r="BH736" i="3"/>
  <c r="BG736" i="3"/>
  <c r="BF736" i="3"/>
  <c r="T736" i="3"/>
  <c r="R736" i="3"/>
  <c r="P736" i="3"/>
  <c r="BI734" i="3"/>
  <c r="BH734" i="3"/>
  <c r="BG734" i="3"/>
  <c r="BF734" i="3"/>
  <c r="T734" i="3"/>
  <c r="R734" i="3"/>
  <c r="P734" i="3"/>
  <c r="BI732" i="3"/>
  <c r="BH732" i="3"/>
  <c r="BG732" i="3"/>
  <c r="BF732" i="3"/>
  <c r="T732" i="3"/>
  <c r="R732" i="3"/>
  <c r="P732" i="3"/>
  <c r="BI729" i="3"/>
  <c r="BH729" i="3"/>
  <c r="BG729" i="3"/>
  <c r="BF729" i="3"/>
  <c r="T729" i="3"/>
  <c r="R729" i="3"/>
  <c r="P729" i="3"/>
  <c r="BI726" i="3"/>
  <c r="BH726" i="3"/>
  <c r="BG726" i="3"/>
  <c r="BF726" i="3"/>
  <c r="T726" i="3"/>
  <c r="R726" i="3"/>
  <c r="P726" i="3"/>
  <c r="BI724" i="3"/>
  <c r="BH724" i="3"/>
  <c r="BG724" i="3"/>
  <c r="BF724" i="3"/>
  <c r="T724" i="3"/>
  <c r="R724" i="3"/>
  <c r="P724" i="3"/>
  <c r="BI720" i="3"/>
  <c r="BH720" i="3"/>
  <c r="BG720" i="3"/>
  <c r="BF720" i="3"/>
  <c r="T720" i="3"/>
  <c r="R720" i="3"/>
  <c r="P720" i="3"/>
  <c r="BI717" i="3"/>
  <c r="BH717" i="3"/>
  <c r="BG717" i="3"/>
  <c r="BF717" i="3"/>
  <c r="T717" i="3"/>
  <c r="R717" i="3"/>
  <c r="P717" i="3"/>
  <c r="BI712" i="3"/>
  <c r="BH712" i="3"/>
  <c r="BG712" i="3"/>
  <c r="BF712" i="3"/>
  <c r="T712" i="3"/>
  <c r="R712" i="3"/>
  <c r="P712" i="3"/>
  <c r="BI710" i="3"/>
  <c r="BH710" i="3"/>
  <c r="BG710" i="3"/>
  <c r="BF710" i="3"/>
  <c r="T710" i="3"/>
  <c r="R710" i="3"/>
  <c r="P710" i="3"/>
  <c r="BI708" i="3"/>
  <c r="BH708" i="3"/>
  <c r="BG708" i="3"/>
  <c r="BF708" i="3"/>
  <c r="T708" i="3"/>
  <c r="R708" i="3"/>
  <c r="P708" i="3"/>
  <c r="BI701" i="3"/>
  <c r="BH701" i="3"/>
  <c r="BG701" i="3"/>
  <c r="BF701" i="3"/>
  <c r="T701" i="3"/>
  <c r="R701" i="3"/>
  <c r="P701" i="3"/>
  <c r="BI697" i="3"/>
  <c r="BH697" i="3"/>
  <c r="BG697" i="3"/>
  <c r="BF697" i="3"/>
  <c r="T697" i="3"/>
  <c r="R697" i="3"/>
  <c r="P697" i="3"/>
  <c r="BI691" i="3"/>
  <c r="BH691" i="3"/>
  <c r="BG691" i="3"/>
  <c r="BF691" i="3"/>
  <c r="T691" i="3"/>
  <c r="T690" i="3"/>
  <c r="R691" i="3"/>
  <c r="R690" i="3"/>
  <c r="P691" i="3"/>
  <c r="P690" i="3"/>
  <c r="BI686" i="3"/>
  <c r="BH686" i="3"/>
  <c r="BG686" i="3"/>
  <c r="BF686" i="3"/>
  <c r="T686" i="3"/>
  <c r="R686" i="3"/>
  <c r="P686" i="3"/>
  <c r="BI684" i="3"/>
  <c r="BH684" i="3"/>
  <c r="BG684" i="3"/>
  <c r="BF684" i="3"/>
  <c r="T684" i="3"/>
  <c r="R684" i="3"/>
  <c r="P684" i="3"/>
  <c r="BI680" i="3"/>
  <c r="BH680" i="3"/>
  <c r="BG680" i="3"/>
  <c r="BF680" i="3"/>
  <c r="T680" i="3"/>
  <c r="R680" i="3"/>
  <c r="P680" i="3"/>
  <c r="BI676" i="3"/>
  <c r="BH676" i="3"/>
  <c r="BG676" i="3"/>
  <c r="BF676" i="3"/>
  <c r="T676" i="3"/>
  <c r="R676" i="3"/>
  <c r="P676" i="3"/>
  <c r="BI672" i="3"/>
  <c r="BH672" i="3"/>
  <c r="BG672" i="3"/>
  <c r="BF672" i="3"/>
  <c r="T672" i="3"/>
  <c r="R672" i="3"/>
  <c r="P672" i="3"/>
  <c r="BI670" i="3"/>
  <c r="BH670" i="3"/>
  <c r="BG670" i="3"/>
  <c r="BF670" i="3"/>
  <c r="T670" i="3"/>
  <c r="R670" i="3"/>
  <c r="P670" i="3"/>
  <c r="BI666" i="3"/>
  <c r="BH666" i="3"/>
  <c r="BG666" i="3"/>
  <c r="BF666" i="3"/>
  <c r="T666" i="3"/>
  <c r="R666" i="3"/>
  <c r="P666" i="3"/>
  <c r="BI662" i="3"/>
  <c r="BH662" i="3"/>
  <c r="BG662" i="3"/>
  <c r="BF662" i="3"/>
  <c r="T662" i="3"/>
  <c r="R662" i="3"/>
  <c r="P662" i="3"/>
  <c r="BI656" i="3"/>
  <c r="BH656" i="3"/>
  <c r="BG656" i="3"/>
  <c r="BF656" i="3"/>
  <c r="T656" i="3"/>
  <c r="R656" i="3"/>
  <c r="P656" i="3"/>
  <c r="BI654" i="3"/>
  <c r="BH654" i="3"/>
  <c r="BG654" i="3"/>
  <c r="BF654" i="3"/>
  <c r="T654" i="3"/>
  <c r="R654" i="3"/>
  <c r="P654" i="3"/>
  <c r="BI651" i="3"/>
  <c r="BH651" i="3"/>
  <c r="BG651" i="3"/>
  <c r="BF651" i="3"/>
  <c r="T651" i="3"/>
  <c r="R651" i="3"/>
  <c r="P651" i="3"/>
  <c r="BI647" i="3"/>
  <c r="BH647" i="3"/>
  <c r="BG647" i="3"/>
  <c r="BF647" i="3"/>
  <c r="T647" i="3"/>
  <c r="R647" i="3"/>
  <c r="P647" i="3"/>
  <c r="BI645" i="3"/>
  <c r="BH645" i="3"/>
  <c r="BG645" i="3"/>
  <c r="BF645" i="3"/>
  <c r="T645" i="3"/>
  <c r="R645" i="3"/>
  <c r="P645" i="3"/>
  <c r="BI643" i="3"/>
  <c r="BH643" i="3"/>
  <c r="BG643" i="3"/>
  <c r="BF643" i="3"/>
  <c r="T643" i="3"/>
  <c r="R643" i="3"/>
  <c r="P643" i="3"/>
  <c r="BI641" i="3"/>
  <c r="BH641" i="3"/>
  <c r="BG641" i="3"/>
  <c r="BF641" i="3"/>
  <c r="T641" i="3"/>
  <c r="R641" i="3"/>
  <c r="P641" i="3"/>
  <c r="BI639" i="3"/>
  <c r="BH639" i="3"/>
  <c r="BG639" i="3"/>
  <c r="BF639" i="3"/>
  <c r="T639" i="3"/>
  <c r="R639" i="3"/>
  <c r="P639" i="3"/>
  <c r="BI637" i="3"/>
  <c r="BH637" i="3"/>
  <c r="BG637" i="3"/>
  <c r="BF637" i="3"/>
  <c r="T637" i="3"/>
  <c r="R637" i="3"/>
  <c r="P637" i="3"/>
  <c r="BI633" i="3"/>
  <c r="BH633" i="3"/>
  <c r="BG633" i="3"/>
  <c r="BF633" i="3"/>
  <c r="T633" i="3"/>
  <c r="R633" i="3"/>
  <c r="P633" i="3"/>
  <c r="BI626" i="3"/>
  <c r="BH626" i="3"/>
  <c r="BG626" i="3"/>
  <c r="BF626" i="3"/>
  <c r="T626" i="3"/>
  <c r="R626" i="3"/>
  <c r="P626" i="3"/>
  <c r="BI624" i="3"/>
  <c r="BH624" i="3"/>
  <c r="BG624" i="3"/>
  <c r="BF624" i="3"/>
  <c r="T624" i="3"/>
  <c r="R624" i="3"/>
  <c r="P624" i="3"/>
  <c r="BI620" i="3"/>
  <c r="BH620" i="3"/>
  <c r="BG620" i="3"/>
  <c r="BF620" i="3"/>
  <c r="T620" i="3"/>
  <c r="R620" i="3"/>
  <c r="P620" i="3"/>
  <c r="BI616" i="3"/>
  <c r="BH616" i="3"/>
  <c r="BG616" i="3"/>
  <c r="BF616" i="3"/>
  <c r="T616" i="3"/>
  <c r="R616" i="3"/>
  <c r="P616" i="3"/>
  <c r="BI612" i="3"/>
  <c r="BH612" i="3"/>
  <c r="BG612" i="3"/>
  <c r="BF612" i="3"/>
  <c r="T612" i="3"/>
  <c r="R612" i="3"/>
  <c r="P612" i="3"/>
  <c r="BI610" i="3"/>
  <c r="BH610" i="3"/>
  <c r="BG610" i="3"/>
  <c r="BF610" i="3"/>
  <c r="T610" i="3"/>
  <c r="R610" i="3"/>
  <c r="P610" i="3"/>
  <c r="BI608" i="3"/>
  <c r="BH608" i="3"/>
  <c r="BG608" i="3"/>
  <c r="BF608" i="3"/>
  <c r="T608" i="3"/>
  <c r="R608" i="3"/>
  <c r="P608" i="3"/>
  <c r="BI606" i="3"/>
  <c r="BH606" i="3"/>
  <c r="BG606" i="3"/>
  <c r="BF606" i="3"/>
  <c r="T606" i="3"/>
  <c r="R606" i="3"/>
  <c r="P606" i="3"/>
  <c r="BI603" i="3"/>
  <c r="BH603" i="3"/>
  <c r="BG603" i="3"/>
  <c r="BF603" i="3"/>
  <c r="T603" i="3"/>
  <c r="R603" i="3"/>
  <c r="P603" i="3"/>
  <c r="BI599" i="3"/>
  <c r="BH599" i="3"/>
  <c r="BG599" i="3"/>
  <c r="BF599" i="3"/>
  <c r="T599" i="3"/>
  <c r="R599" i="3"/>
  <c r="P599" i="3"/>
  <c r="BI596" i="3"/>
  <c r="BH596" i="3"/>
  <c r="BG596" i="3"/>
  <c r="BF596" i="3"/>
  <c r="T596" i="3"/>
  <c r="R596" i="3"/>
  <c r="P596" i="3"/>
  <c r="BI594" i="3"/>
  <c r="BH594" i="3"/>
  <c r="BG594" i="3"/>
  <c r="BF594" i="3"/>
  <c r="T594" i="3"/>
  <c r="R594" i="3"/>
  <c r="P594" i="3"/>
  <c r="BI589" i="3"/>
  <c r="BH589" i="3"/>
  <c r="BG589" i="3"/>
  <c r="BF589" i="3"/>
  <c r="T589" i="3"/>
  <c r="T588" i="3"/>
  <c r="R589" i="3"/>
  <c r="R588" i="3"/>
  <c r="P589" i="3"/>
  <c r="P588" i="3"/>
  <c r="BI583" i="3"/>
  <c r="BH583" i="3"/>
  <c r="BG583" i="3"/>
  <c r="BF583" i="3"/>
  <c r="T583" i="3"/>
  <c r="R583" i="3"/>
  <c r="P583" i="3"/>
  <c r="BI581" i="3"/>
  <c r="BH581" i="3"/>
  <c r="BG581" i="3"/>
  <c r="BF581" i="3"/>
  <c r="T581" i="3"/>
  <c r="R581" i="3"/>
  <c r="P581" i="3"/>
  <c r="BI578" i="3"/>
  <c r="BH578" i="3"/>
  <c r="BG578" i="3"/>
  <c r="BF578" i="3"/>
  <c r="T578" i="3"/>
  <c r="R578" i="3"/>
  <c r="P578" i="3"/>
  <c r="BI574" i="3"/>
  <c r="BH574" i="3"/>
  <c r="BG574" i="3"/>
  <c r="BF574" i="3"/>
  <c r="T574" i="3"/>
  <c r="R574" i="3"/>
  <c r="P574" i="3"/>
  <c r="BI569" i="3"/>
  <c r="BH569" i="3"/>
  <c r="BG569" i="3"/>
  <c r="BF569" i="3"/>
  <c r="T569" i="3"/>
  <c r="R569" i="3"/>
  <c r="P569" i="3"/>
  <c r="BI564" i="3"/>
  <c r="BH564" i="3"/>
  <c r="BG564" i="3"/>
  <c r="BF564" i="3"/>
  <c r="T564" i="3"/>
  <c r="R564" i="3"/>
  <c r="P564" i="3"/>
  <c r="BI562" i="3"/>
  <c r="BH562" i="3"/>
  <c r="BG562" i="3"/>
  <c r="BF562" i="3"/>
  <c r="T562" i="3"/>
  <c r="R562" i="3"/>
  <c r="P562" i="3"/>
  <c r="BI557" i="3"/>
  <c r="BH557" i="3"/>
  <c r="BG557" i="3"/>
  <c r="BF557" i="3"/>
  <c r="T557" i="3"/>
  <c r="R557" i="3"/>
  <c r="P557" i="3"/>
  <c r="BI553" i="3"/>
  <c r="BH553" i="3"/>
  <c r="BG553" i="3"/>
  <c r="BF553" i="3"/>
  <c r="T553" i="3"/>
  <c r="R553" i="3"/>
  <c r="P553" i="3"/>
  <c r="BI549" i="3"/>
  <c r="BH549" i="3"/>
  <c r="BG549" i="3"/>
  <c r="BF549" i="3"/>
  <c r="T549" i="3"/>
  <c r="R549" i="3"/>
  <c r="P549" i="3"/>
  <c r="BI545" i="3"/>
  <c r="BH545" i="3"/>
  <c r="BG545" i="3"/>
  <c r="BF545" i="3"/>
  <c r="T545" i="3"/>
  <c r="R545" i="3"/>
  <c r="P545" i="3"/>
  <c r="BI541" i="3"/>
  <c r="BH541" i="3"/>
  <c r="BG541" i="3"/>
  <c r="BF541" i="3"/>
  <c r="T541" i="3"/>
  <c r="R541" i="3"/>
  <c r="P541" i="3"/>
  <c r="BI535" i="3"/>
  <c r="BH535" i="3"/>
  <c r="BG535" i="3"/>
  <c r="BF535" i="3"/>
  <c r="T535" i="3"/>
  <c r="R535" i="3"/>
  <c r="P535" i="3"/>
  <c r="BI532" i="3"/>
  <c r="BH532" i="3"/>
  <c r="BG532" i="3"/>
  <c r="BF532" i="3"/>
  <c r="T532" i="3"/>
  <c r="R532" i="3"/>
  <c r="P532" i="3"/>
  <c r="BI530" i="3"/>
  <c r="BH530" i="3"/>
  <c r="BG530" i="3"/>
  <c r="BF530" i="3"/>
  <c r="T530" i="3"/>
  <c r="R530" i="3"/>
  <c r="P530" i="3"/>
  <c r="BI523" i="3"/>
  <c r="BH523" i="3"/>
  <c r="BG523" i="3"/>
  <c r="BF523" i="3"/>
  <c r="T523" i="3"/>
  <c r="R523" i="3"/>
  <c r="P523" i="3"/>
  <c r="BI521" i="3"/>
  <c r="BH521" i="3"/>
  <c r="BG521" i="3"/>
  <c r="BF521" i="3"/>
  <c r="T521" i="3"/>
  <c r="R521" i="3"/>
  <c r="P521" i="3"/>
  <c r="BI518" i="3"/>
  <c r="BH518" i="3"/>
  <c r="BG518" i="3"/>
  <c r="BF518" i="3"/>
  <c r="T518" i="3"/>
  <c r="R518" i="3"/>
  <c r="P518" i="3"/>
  <c r="BI515" i="3"/>
  <c r="BH515" i="3"/>
  <c r="BG515" i="3"/>
  <c r="BF515" i="3"/>
  <c r="T515" i="3"/>
  <c r="R515" i="3"/>
  <c r="P515" i="3"/>
  <c r="BI513" i="3"/>
  <c r="BH513" i="3"/>
  <c r="BG513" i="3"/>
  <c r="BF513" i="3"/>
  <c r="T513" i="3"/>
  <c r="R513" i="3"/>
  <c r="P513" i="3"/>
  <c r="BI509" i="3"/>
  <c r="BH509" i="3"/>
  <c r="BG509" i="3"/>
  <c r="BF509" i="3"/>
  <c r="T509" i="3"/>
  <c r="R509" i="3"/>
  <c r="P509" i="3"/>
  <c r="BI505" i="3"/>
  <c r="BH505" i="3"/>
  <c r="BG505" i="3"/>
  <c r="BF505" i="3"/>
  <c r="T505" i="3"/>
  <c r="R505" i="3"/>
  <c r="P505" i="3"/>
  <c r="BI498" i="3"/>
  <c r="BH498" i="3"/>
  <c r="BG498" i="3"/>
  <c r="BF498" i="3"/>
  <c r="T498" i="3"/>
  <c r="R498" i="3"/>
  <c r="P498" i="3"/>
  <c r="BI493" i="3"/>
  <c r="BH493" i="3"/>
  <c r="BG493" i="3"/>
  <c r="BF493" i="3"/>
  <c r="T493" i="3"/>
  <c r="R493" i="3"/>
  <c r="P493" i="3"/>
  <c r="BI488" i="3"/>
  <c r="BH488" i="3"/>
  <c r="BG488" i="3"/>
  <c r="BF488" i="3"/>
  <c r="T488" i="3"/>
  <c r="R488" i="3"/>
  <c r="P488" i="3"/>
  <c r="BI486" i="3"/>
  <c r="BH486" i="3"/>
  <c r="BG486" i="3"/>
  <c r="BF486" i="3"/>
  <c r="T486" i="3"/>
  <c r="R486" i="3"/>
  <c r="P486" i="3"/>
  <c r="BI484" i="3"/>
  <c r="BH484" i="3"/>
  <c r="BG484" i="3"/>
  <c r="BF484" i="3"/>
  <c r="T484" i="3"/>
  <c r="R484" i="3"/>
  <c r="P484" i="3"/>
  <c r="BI474" i="3"/>
  <c r="BH474" i="3"/>
  <c r="BG474" i="3"/>
  <c r="BF474" i="3"/>
  <c r="T474" i="3"/>
  <c r="R474" i="3"/>
  <c r="P474" i="3"/>
  <c r="BI470" i="3"/>
  <c r="BH470" i="3"/>
  <c r="BG470" i="3"/>
  <c r="BF470" i="3"/>
  <c r="T470" i="3"/>
  <c r="R470" i="3"/>
  <c r="P470" i="3"/>
  <c r="BI468" i="3"/>
  <c r="BH468" i="3"/>
  <c r="BG468" i="3"/>
  <c r="BF468" i="3"/>
  <c r="T468" i="3"/>
  <c r="R468" i="3"/>
  <c r="P468" i="3"/>
  <c r="BI460" i="3"/>
  <c r="BH460" i="3"/>
  <c r="BG460" i="3"/>
  <c r="BF460" i="3"/>
  <c r="T460" i="3"/>
  <c r="R460" i="3"/>
  <c r="P460" i="3"/>
  <c r="BI449" i="3"/>
  <c r="BH449" i="3"/>
  <c r="BG449" i="3"/>
  <c r="BF449" i="3"/>
  <c r="T449" i="3"/>
  <c r="R449" i="3"/>
  <c r="P449" i="3"/>
  <c r="BI445" i="3"/>
  <c r="BH445" i="3"/>
  <c r="BG445" i="3"/>
  <c r="BF445" i="3"/>
  <c r="T445" i="3"/>
  <c r="R445" i="3"/>
  <c r="P445" i="3"/>
  <c r="BI442" i="3"/>
  <c r="BH442" i="3"/>
  <c r="BG442" i="3"/>
  <c r="BF442" i="3"/>
  <c r="T442" i="3"/>
  <c r="R442" i="3"/>
  <c r="P442" i="3"/>
  <c r="BI440" i="3"/>
  <c r="BH440" i="3"/>
  <c r="BG440" i="3"/>
  <c r="BF440" i="3"/>
  <c r="T440" i="3"/>
  <c r="R440" i="3"/>
  <c r="P440" i="3"/>
  <c r="BI438" i="3"/>
  <c r="BH438" i="3"/>
  <c r="BG438" i="3"/>
  <c r="BF438" i="3"/>
  <c r="T438" i="3"/>
  <c r="R438" i="3"/>
  <c r="P438" i="3"/>
  <c r="BI436" i="3"/>
  <c r="BH436" i="3"/>
  <c r="BG436" i="3"/>
  <c r="BF436" i="3"/>
  <c r="T436" i="3"/>
  <c r="R436" i="3"/>
  <c r="P436" i="3"/>
  <c r="BI434" i="3"/>
  <c r="BH434" i="3"/>
  <c r="BG434" i="3"/>
  <c r="BF434" i="3"/>
  <c r="T434" i="3"/>
  <c r="R434" i="3"/>
  <c r="P434" i="3"/>
  <c r="BI428" i="3"/>
  <c r="BH428" i="3"/>
  <c r="BG428" i="3"/>
  <c r="BF428" i="3"/>
  <c r="T428" i="3"/>
  <c r="R428" i="3"/>
  <c r="P428" i="3"/>
  <c r="BI425" i="3"/>
  <c r="BH425" i="3"/>
  <c r="BG425" i="3"/>
  <c r="BF425" i="3"/>
  <c r="T425" i="3"/>
  <c r="R425" i="3"/>
  <c r="P425" i="3"/>
  <c r="BI422" i="3"/>
  <c r="BH422" i="3"/>
  <c r="BG422" i="3"/>
  <c r="BF422" i="3"/>
  <c r="T422" i="3"/>
  <c r="R422" i="3"/>
  <c r="P422" i="3"/>
  <c r="BI420" i="3"/>
  <c r="BH420" i="3"/>
  <c r="BG420" i="3"/>
  <c r="BF420" i="3"/>
  <c r="T420" i="3"/>
  <c r="R420" i="3"/>
  <c r="P420" i="3"/>
  <c r="BI418" i="3"/>
  <c r="BH418" i="3"/>
  <c r="BG418" i="3"/>
  <c r="BF418" i="3"/>
  <c r="T418" i="3"/>
  <c r="R418" i="3"/>
  <c r="P418" i="3"/>
  <c r="BI416" i="3"/>
  <c r="BH416" i="3"/>
  <c r="BG416" i="3"/>
  <c r="BF416" i="3"/>
  <c r="T416" i="3"/>
  <c r="R416" i="3"/>
  <c r="P416" i="3"/>
  <c r="BI414" i="3"/>
  <c r="BH414" i="3"/>
  <c r="BG414" i="3"/>
  <c r="BF414" i="3"/>
  <c r="T414" i="3"/>
  <c r="R414" i="3"/>
  <c r="P414" i="3"/>
  <c r="BI411" i="3"/>
  <c r="BH411" i="3"/>
  <c r="BG411" i="3"/>
  <c r="BF411" i="3"/>
  <c r="T411" i="3"/>
  <c r="R411" i="3"/>
  <c r="P411" i="3"/>
  <c r="BI406" i="3"/>
  <c r="BH406" i="3"/>
  <c r="BG406" i="3"/>
  <c r="BF406" i="3"/>
  <c r="T406" i="3"/>
  <c r="R406" i="3"/>
  <c r="P406" i="3"/>
  <c r="BI401" i="3"/>
  <c r="BH401" i="3"/>
  <c r="BG401" i="3"/>
  <c r="BF401" i="3"/>
  <c r="T401" i="3"/>
  <c r="R401" i="3"/>
  <c r="P401" i="3"/>
  <c r="BI399" i="3"/>
  <c r="BH399" i="3"/>
  <c r="BG399" i="3"/>
  <c r="BF399" i="3"/>
  <c r="T399" i="3"/>
  <c r="R399" i="3"/>
  <c r="P399" i="3"/>
  <c r="BI395" i="3"/>
  <c r="BH395" i="3"/>
  <c r="BG395" i="3"/>
  <c r="BF395" i="3"/>
  <c r="T395" i="3"/>
  <c r="R395" i="3"/>
  <c r="P395" i="3"/>
  <c r="BI391" i="3"/>
  <c r="BH391" i="3"/>
  <c r="BG391" i="3"/>
  <c r="BF391" i="3"/>
  <c r="T391" i="3"/>
  <c r="R391" i="3"/>
  <c r="P391" i="3"/>
  <c r="BI389" i="3"/>
  <c r="BH389" i="3"/>
  <c r="BG389" i="3"/>
  <c r="BF389" i="3"/>
  <c r="T389" i="3"/>
  <c r="R389" i="3"/>
  <c r="P389" i="3"/>
  <c r="BI387" i="3"/>
  <c r="BH387" i="3"/>
  <c r="BG387" i="3"/>
  <c r="BF387" i="3"/>
  <c r="T387" i="3"/>
  <c r="R387" i="3"/>
  <c r="P387" i="3"/>
  <c r="BI385" i="3"/>
  <c r="BH385" i="3"/>
  <c r="BG385" i="3"/>
  <c r="BF385" i="3"/>
  <c r="T385" i="3"/>
  <c r="R385" i="3"/>
  <c r="P385" i="3"/>
  <c r="BI380" i="3"/>
  <c r="BH380" i="3"/>
  <c r="BG380" i="3"/>
  <c r="BF380" i="3"/>
  <c r="T380" i="3"/>
  <c r="R380" i="3"/>
  <c r="P380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71" i="3"/>
  <c r="BH371" i="3"/>
  <c r="BG371" i="3"/>
  <c r="BF371" i="3"/>
  <c r="T371" i="3"/>
  <c r="R371" i="3"/>
  <c r="P371" i="3"/>
  <c r="BI368" i="3"/>
  <c r="BH368" i="3"/>
  <c r="BG368" i="3"/>
  <c r="BF368" i="3"/>
  <c r="T368" i="3"/>
  <c r="R368" i="3"/>
  <c r="P368" i="3"/>
  <c r="BI366" i="3"/>
  <c r="BH366" i="3"/>
  <c r="BG366" i="3"/>
  <c r="BF366" i="3"/>
  <c r="T366" i="3"/>
  <c r="R366" i="3"/>
  <c r="P366" i="3"/>
  <c r="BI362" i="3"/>
  <c r="BH362" i="3"/>
  <c r="BG362" i="3"/>
  <c r="BF362" i="3"/>
  <c r="T362" i="3"/>
  <c r="R362" i="3"/>
  <c r="P362" i="3"/>
  <c r="BI358" i="3"/>
  <c r="BH358" i="3"/>
  <c r="BG358" i="3"/>
  <c r="BF358" i="3"/>
  <c r="T358" i="3"/>
  <c r="R358" i="3"/>
  <c r="P358" i="3"/>
  <c r="BI356" i="3"/>
  <c r="BH356" i="3"/>
  <c r="BG356" i="3"/>
  <c r="BF356" i="3"/>
  <c r="T356" i="3"/>
  <c r="R356" i="3"/>
  <c r="P356" i="3"/>
  <c r="BI351" i="3"/>
  <c r="BH351" i="3"/>
  <c r="BG351" i="3"/>
  <c r="BF351" i="3"/>
  <c r="T351" i="3"/>
  <c r="R351" i="3"/>
  <c r="P351" i="3"/>
  <c r="BI349" i="3"/>
  <c r="BH349" i="3"/>
  <c r="BG349" i="3"/>
  <c r="BF349" i="3"/>
  <c r="T349" i="3"/>
  <c r="R349" i="3"/>
  <c r="P349" i="3"/>
  <c r="BI347" i="3"/>
  <c r="BH347" i="3"/>
  <c r="BG347" i="3"/>
  <c r="BF347" i="3"/>
  <c r="T347" i="3"/>
  <c r="R347" i="3"/>
  <c r="P347" i="3"/>
  <c r="BI345" i="3"/>
  <c r="BH345" i="3"/>
  <c r="BG345" i="3"/>
  <c r="BF345" i="3"/>
  <c r="T345" i="3"/>
  <c r="R345" i="3"/>
  <c r="P345" i="3"/>
  <c r="BI341" i="3"/>
  <c r="BH341" i="3"/>
  <c r="BG341" i="3"/>
  <c r="BF341" i="3"/>
  <c r="T341" i="3"/>
  <c r="R341" i="3"/>
  <c r="P341" i="3"/>
  <c r="BI337" i="3"/>
  <c r="BH337" i="3"/>
  <c r="BG337" i="3"/>
  <c r="BF337" i="3"/>
  <c r="T337" i="3"/>
  <c r="R337" i="3"/>
  <c r="P337" i="3"/>
  <c r="BI333" i="3"/>
  <c r="BH333" i="3"/>
  <c r="BG333" i="3"/>
  <c r="BF333" i="3"/>
  <c r="T333" i="3"/>
  <c r="R333" i="3"/>
  <c r="P333" i="3"/>
  <c r="BI329" i="3"/>
  <c r="BH329" i="3"/>
  <c r="BG329" i="3"/>
  <c r="BF329" i="3"/>
  <c r="T329" i="3"/>
  <c r="R329" i="3"/>
  <c r="P329" i="3"/>
  <c r="BI327" i="3"/>
  <c r="BH327" i="3"/>
  <c r="BG327" i="3"/>
  <c r="BF327" i="3"/>
  <c r="T327" i="3"/>
  <c r="R327" i="3"/>
  <c r="P327" i="3"/>
  <c r="BI323" i="3"/>
  <c r="BH323" i="3"/>
  <c r="BG323" i="3"/>
  <c r="BF323" i="3"/>
  <c r="T323" i="3"/>
  <c r="R323" i="3"/>
  <c r="P323" i="3"/>
  <c r="BI321" i="3"/>
  <c r="BH321" i="3"/>
  <c r="BG321" i="3"/>
  <c r="BF321" i="3"/>
  <c r="T321" i="3"/>
  <c r="R321" i="3"/>
  <c r="P321" i="3"/>
  <c r="BI319" i="3"/>
  <c r="BH319" i="3"/>
  <c r="BG319" i="3"/>
  <c r="BF319" i="3"/>
  <c r="T319" i="3"/>
  <c r="R319" i="3"/>
  <c r="P319" i="3"/>
  <c r="BI314" i="3"/>
  <c r="BH314" i="3"/>
  <c r="BG314" i="3"/>
  <c r="BF314" i="3"/>
  <c r="T314" i="3"/>
  <c r="R314" i="3"/>
  <c r="P314" i="3"/>
  <c r="BI309" i="3"/>
  <c r="BH309" i="3"/>
  <c r="BG309" i="3"/>
  <c r="BF309" i="3"/>
  <c r="T309" i="3"/>
  <c r="R309" i="3"/>
  <c r="P309" i="3"/>
  <c r="BI302" i="3"/>
  <c r="BH302" i="3"/>
  <c r="BG302" i="3"/>
  <c r="BF302" i="3"/>
  <c r="T302" i="3"/>
  <c r="R302" i="3"/>
  <c r="P302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1" i="3"/>
  <c r="BH291" i="3"/>
  <c r="BG291" i="3"/>
  <c r="BF291" i="3"/>
  <c r="T291" i="3"/>
  <c r="R291" i="3"/>
  <c r="P291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80" i="3"/>
  <c r="BH280" i="3"/>
  <c r="BG280" i="3"/>
  <c r="BF280" i="3"/>
  <c r="T280" i="3"/>
  <c r="R280" i="3"/>
  <c r="P280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69" i="3"/>
  <c r="BH269" i="3"/>
  <c r="BG269" i="3"/>
  <c r="BF269" i="3"/>
  <c r="T269" i="3"/>
  <c r="R269" i="3"/>
  <c r="P269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4" i="3"/>
  <c r="BH234" i="3"/>
  <c r="BG234" i="3"/>
  <c r="BF234" i="3"/>
  <c r="T234" i="3"/>
  <c r="R234" i="3"/>
  <c r="P234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F139" i="3"/>
  <c r="E137" i="3"/>
  <c r="F89" i="3"/>
  <c r="E87" i="3"/>
  <c r="J24" i="3"/>
  <c r="E24" i="3"/>
  <c r="J142" i="3"/>
  <c r="J23" i="3"/>
  <c r="J21" i="3"/>
  <c r="E21" i="3"/>
  <c r="J141" i="3"/>
  <c r="J20" i="3"/>
  <c r="J18" i="3"/>
  <c r="E18" i="3"/>
  <c r="F142" i="3"/>
  <c r="J17" i="3"/>
  <c r="J15" i="3"/>
  <c r="E15" i="3"/>
  <c r="F141" i="3"/>
  <c r="J14" i="3"/>
  <c r="J12" i="3"/>
  <c r="J139" i="3" s="1"/>
  <c r="E7" i="3"/>
  <c r="E135" i="3" s="1"/>
  <c r="J37" i="2"/>
  <c r="J36" i="2"/>
  <c r="AY95" i="1"/>
  <c r="J35" i="2"/>
  <c r="AX95" i="1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F112" i="2"/>
  <c r="E110" i="2"/>
  <c r="F89" i="2"/>
  <c r="E87" i="2"/>
  <c r="J24" i="2"/>
  <c r="E24" i="2"/>
  <c r="J115" i="2" s="1"/>
  <c r="J23" i="2"/>
  <c r="J21" i="2"/>
  <c r="E21" i="2"/>
  <c r="J114" i="2" s="1"/>
  <c r="J20" i="2"/>
  <c r="J18" i="2"/>
  <c r="E18" i="2"/>
  <c r="F115" i="2" s="1"/>
  <c r="J17" i="2"/>
  <c r="J15" i="2"/>
  <c r="E15" i="2"/>
  <c r="F114" i="2" s="1"/>
  <c r="J14" i="2"/>
  <c r="J12" i="2"/>
  <c r="J112" i="2"/>
  <c r="E7" i="2"/>
  <c r="E108" i="2"/>
  <c r="L90" i="1"/>
  <c r="AM90" i="1"/>
  <c r="AM89" i="1"/>
  <c r="L89" i="1"/>
  <c r="AM87" i="1"/>
  <c r="L87" i="1"/>
  <c r="L85" i="1"/>
  <c r="L84" i="1"/>
  <c r="J153" i="2"/>
  <c r="BK141" i="2"/>
  <c r="BK133" i="2"/>
  <c r="J130" i="2"/>
  <c r="BK121" i="2"/>
  <c r="J147" i="2"/>
  <c r="J141" i="2"/>
  <c r="BK1166" i="3"/>
  <c r="J1154" i="3"/>
  <c r="BK1144" i="3"/>
  <c r="BK1132" i="3"/>
  <c r="J1115" i="3"/>
  <c r="J1100" i="3"/>
  <c r="BK1087" i="3"/>
  <c r="J1076" i="3"/>
  <c r="J1046" i="3"/>
  <c r="J1028" i="3"/>
  <c r="BK1014" i="3"/>
  <c r="J998" i="3"/>
  <c r="J976" i="3"/>
  <c r="J968" i="3"/>
  <c r="J960" i="3"/>
  <c r="J946" i="3"/>
  <c r="BK930" i="3"/>
  <c r="BK910" i="3"/>
  <c r="BK901" i="3"/>
  <c r="J890" i="3"/>
  <c r="BK882" i="3"/>
  <c r="BK868" i="3"/>
  <c r="BK854" i="3"/>
  <c r="BK850" i="3"/>
  <c r="J834" i="3"/>
  <c r="J818" i="3"/>
  <c r="BK805" i="3"/>
  <c r="BK774" i="3"/>
  <c r="J762" i="3"/>
  <c r="BK745" i="3"/>
  <c r="BK726" i="3"/>
  <c r="BK712" i="3"/>
  <c r="BK697" i="3"/>
  <c r="J680" i="3"/>
  <c r="BK639" i="3"/>
  <c r="BK612" i="3"/>
  <c r="BK603" i="3"/>
  <c r="J583" i="3"/>
  <c r="BK562" i="3"/>
  <c r="BK535" i="3"/>
  <c r="BK523" i="3"/>
  <c r="J513" i="3"/>
  <c r="J493" i="3"/>
  <c r="BK470" i="3"/>
  <c r="J440" i="3"/>
  <c r="BK420" i="3"/>
  <c r="J414" i="3"/>
  <c r="J387" i="3"/>
  <c r="J368" i="3"/>
  <c r="J351" i="3"/>
  <c r="J329" i="3"/>
  <c r="J319" i="3"/>
  <c r="BK291" i="3"/>
  <c r="J269" i="3"/>
  <c r="J247" i="3"/>
  <c r="J239" i="3"/>
  <c r="J227" i="3"/>
  <c r="J205" i="3"/>
  <c r="BK196" i="3"/>
  <c r="BK177" i="3"/>
  <c r="BK147" i="3"/>
  <c r="BK1154" i="3"/>
  <c r="J1144" i="3"/>
  <c r="J1132" i="3"/>
  <c r="BK1108" i="3"/>
  <c r="J1087" i="3"/>
  <c r="J1065" i="3"/>
  <c r="BK1046" i="3"/>
  <c r="BK1031" i="3"/>
  <c r="BK1018" i="3"/>
  <c r="J1008" i="3"/>
  <c r="BK994" i="3"/>
  <c r="J970" i="3"/>
  <c r="J958" i="3"/>
  <c r="BK942" i="3"/>
  <c r="J923" i="3"/>
  <c r="J908" i="3"/>
  <c r="BK896" i="3"/>
  <c r="BK879" i="3"/>
  <c r="BK864" i="3"/>
  <c r="J850" i="3"/>
  <c r="J839" i="3"/>
  <c r="BK820" i="3"/>
  <c r="J799" i="3"/>
  <c r="J777" i="3"/>
  <c r="BK740" i="3"/>
  <c r="BK724" i="3"/>
  <c r="J686" i="3"/>
  <c r="J670" i="3"/>
  <c r="BK647" i="3"/>
  <c r="J626" i="3"/>
  <c r="J616" i="3"/>
  <c r="BK599" i="3"/>
  <c r="BK574" i="3"/>
  <c r="J553" i="3"/>
  <c r="J532" i="3"/>
  <c r="BK488" i="3"/>
  <c r="J460" i="3"/>
  <c r="J428" i="3"/>
  <c r="J418" i="3"/>
  <c r="J395" i="3"/>
  <c r="BK380" i="3"/>
  <c r="J349" i="3"/>
  <c r="J333" i="3"/>
  <c r="BK297" i="3"/>
  <c r="BK271" i="3"/>
  <c r="BK245" i="3"/>
  <c r="J234" i="3"/>
  <c r="BK215" i="3"/>
  <c r="BK203" i="3"/>
  <c r="J190" i="3"/>
  <c r="J181" i="3"/>
  <c r="BK162" i="3"/>
  <c r="J154" i="3"/>
  <c r="BK1162" i="3"/>
  <c r="J1150" i="3"/>
  <c r="BK1120" i="3"/>
  <c r="BK1100" i="3"/>
  <c r="BK1076" i="3"/>
  <c r="J1050" i="3"/>
  <c r="BK1028" i="3"/>
  <c r="J1014" i="3"/>
  <c r="BK1004" i="3"/>
  <c r="J990" i="3"/>
  <c r="J953" i="3"/>
  <c r="J930" i="3"/>
  <c r="J910" i="3"/>
  <c r="BK894" i="3"/>
  <c r="J873" i="3"/>
  <c r="J827" i="3"/>
  <c r="BK799" i="3"/>
  <c r="BK769" i="3"/>
  <c r="BK751" i="3"/>
  <c r="BK736" i="3"/>
  <c r="J717" i="3"/>
  <c r="BK701" i="3"/>
  <c r="J672" i="3"/>
  <c r="J656" i="3"/>
  <c r="J647" i="3"/>
  <c r="J633" i="3"/>
  <c r="J612" i="3"/>
  <c r="J594" i="3"/>
  <c r="J564" i="3"/>
  <c r="J535" i="3"/>
  <c r="BK515" i="3"/>
  <c r="BK493" i="3"/>
  <c r="J470" i="3"/>
  <c r="BK442" i="3"/>
  <c r="BK428" i="3"/>
  <c r="BK401" i="3"/>
  <c r="BK387" i="3"/>
  <c r="BK376" i="3"/>
  <c r="J366" i="3"/>
  <c r="BK349" i="3"/>
  <c r="BK329" i="3"/>
  <c r="J309" i="3"/>
  <c r="J291" i="3"/>
  <c r="J271" i="3"/>
  <c r="J251" i="3"/>
  <c r="J243" i="3"/>
  <c r="J224" i="3"/>
  <c r="J215" i="3"/>
  <c r="BK198" i="3"/>
  <c r="J179" i="3"/>
  <c r="J169" i="3"/>
  <c r="J156" i="3"/>
  <c r="BK620" i="4"/>
  <c r="J596" i="4"/>
  <c r="BK576" i="4"/>
  <c r="J544" i="4"/>
  <c r="BK528" i="4"/>
  <c r="J516" i="4"/>
  <c r="BK475" i="4"/>
  <c r="J459" i="4"/>
  <c r="BK443" i="4"/>
  <c r="BK415" i="4"/>
  <c r="J391" i="4"/>
  <c r="J374" i="4"/>
  <c r="J358" i="4"/>
  <c r="BK338" i="4"/>
  <c r="BK322" i="4"/>
  <c r="J302" i="4"/>
  <c r="BK279" i="4"/>
  <c r="BK257" i="4"/>
  <c r="BK239" i="4"/>
  <c r="BK214" i="4"/>
  <c r="BK194" i="4"/>
  <c r="BK170" i="4"/>
  <c r="BK125" i="4"/>
  <c r="BK632" i="4"/>
  <c r="J612" i="4"/>
  <c r="J584" i="4"/>
  <c r="J556" i="4"/>
  <c r="BK524" i="4"/>
  <c r="J487" i="4"/>
  <c r="J463" i="4"/>
  <c r="J443" i="4"/>
  <c r="J423" i="4"/>
  <c r="BK374" i="4"/>
  <c r="J354" i="4"/>
  <c r="J318" i="4"/>
  <c r="J298" i="4"/>
  <c r="J279" i="4"/>
  <c r="J257" i="4"/>
  <c r="BK226" i="4"/>
  <c r="J214" i="4"/>
  <c r="BK161" i="4"/>
  <c r="BK137" i="4"/>
  <c r="J125" i="4"/>
  <c r="J636" i="4"/>
  <c r="BK612" i="4"/>
  <c r="BK584" i="4"/>
  <c r="J568" i="4"/>
  <c r="BK532" i="4"/>
  <c r="J511" i="4"/>
  <c r="BK495" i="4"/>
  <c r="J447" i="4"/>
  <c r="J411" i="4"/>
  <c r="BK391" i="4"/>
  <c r="BK370" i="4"/>
  <c r="BK342" i="4"/>
  <c r="J314" i="4"/>
  <c r="BK290" i="4"/>
  <c r="J269" i="4"/>
  <c r="BK235" i="4"/>
  <c r="BK210" i="4"/>
  <c r="BK198" i="4"/>
  <c r="BK182" i="4"/>
  <c r="BK153" i="4"/>
  <c r="BK174" i="4"/>
  <c r="J286" i="5"/>
  <c r="BK267" i="5"/>
  <c r="J242" i="5"/>
  <c r="BK211" i="5"/>
  <c r="BK196" i="5"/>
  <c r="J176" i="5"/>
  <c r="J154" i="5"/>
  <c r="J139" i="5"/>
  <c r="BK126" i="5"/>
  <c r="J267" i="5"/>
  <c r="BK257" i="5"/>
  <c r="BK248" i="5"/>
  <c r="J224" i="5"/>
  <c r="J183" i="5"/>
  <c r="BK157" i="5"/>
  <c r="BK233" i="5"/>
  <c r="J227" i="5"/>
  <c r="BK205" i="5"/>
  <c r="BK164" i="5"/>
  <c r="BK276" i="5"/>
  <c r="J254" i="5"/>
  <c r="BK236" i="5"/>
  <c r="BK217" i="5"/>
  <c r="J193" i="5"/>
  <c r="BK176" i="5"/>
  <c r="BK135" i="5"/>
  <c r="J215" i="6"/>
  <c r="BK196" i="6"/>
  <c r="BK179" i="6"/>
  <c r="BK163" i="6"/>
  <c r="BK155" i="6"/>
  <c r="BK131" i="6"/>
  <c r="BK202" i="6"/>
  <c r="J188" i="6"/>
  <c r="BK175" i="6"/>
  <c r="J165" i="6"/>
  <c r="BK146" i="6"/>
  <c r="BK136" i="6"/>
  <c r="J128" i="6"/>
  <c r="J213" i="6"/>
  <c r="J192" i="6"/>
  <c r="J177" i="6"/>
  <c r="BK165" i="6"/>
  <c r="J148" i="6"/>
  <c r="J136" i="6"/>
  <c r="BK217" i="6"/>
  <c r="BK208" i="6"/>
  <c r="BK194" i="6"/>
  <c r="J171" i="7"/>
  <c r="J164" i="7"/>
  <c r="J149" i="7"/>
  <c r="BK135" i="7"/>
  <c r="BK171" i="7"/>
  <c r="BK158" i="7"/>
  <c r="J143" i="7"/>
  <c r="J133" i="7"/>
  <c r="BK164" i="7"/>
  <c r="BK152" i="7"/>
  <c r="J135" i="7"/>
  <c r="BK129" i="7"/>
  <c r="J544" i="8"/>
  <c r="J535" i="8"/>
  <c r="J526" i="8"/>
  <c r="BK505" i="8"/>
  <c r="BK487" i="8"/>
  <c r="J478" i="8"/>
  <c r="J459" i="8"/>
  <c r="J443" i="8"/>
  <c r="J431" i="8"/>
  <c r="J407" i="8"/>
  <c r="BK383" i="8"/>
  <c r="BK371" i="8"/>
  <c r="J358" i="8"/>
  <c r="BK349" i="8"/>
  <c r="BK322" i="8"/>
  <c r="BK297" i="8"/>
  <c r="J278" i="8"/>
  <c r="BK260" i="8"/>
  <c r="BK237" i="8"/>
  <c r="BK218" i="8"/>
  <c r="BK206" i="8"/>
  <c r="J151" i="8"/>
  <c r="BK135" i="8"/>
  <c r="J511" i="8"/>
  <c r="J502" i="8"/>
  <c r="BK478" i="8"/>
  <c r="J466" i="8"/>
  <c r="BK446" i="8"/>
  <c r="J422" i="8"/>
  <c r="J410" i="8"/>
  <c r="J395" i="8"/>
  <c r="J386" i="8"/>
  <c r="J361" i="8"/>
  <c r="BK337" i="8"/>
  <c r="J325" i="8"/>
  <c r="J309" i="8"/>
  <c r="BK288" i="8"/>
  <c r="BK275" i="8"/>
  <c r="J263" i="8"/>
  <c r="J237" i="8"/>
  <c r="J218" i="8"/>
  <c r="J203" i="8"/>
  <c r="BK191" i="8"/>
  <c r="J163" i="8"/>
  <c r="J148" i="8"/>
  <c r="BK547" i="8"/>
  <c r="J538" i="8"/>
  <c r="BK523" i="8"/>
  <c r="BK517" i="8"/>
  <c r="J505" i="8"/>
  <c r="J487" i="8"/>
  <c r="BK469" i="8"/>
  <c r="BK453" i="8"/>
  <c r="BK431" i="8"/>
  <c r="BK413" i="8"/>
  <c r="BK392" i="8"/>
  <c r="J380" i="8"/>
  <c r="BK325" i="8"/>
  <c r="BK309" i="8"/>
  <c r="BK291" i="8"/>
  <c r="J260" i="8"/>
  <c r="J249" i="8"/>
  <c r="BK230" i="8"/>
  <c r="J212" i="8"/>
  <c r="J191" i="8"/>
  <c r="J179" i="8"/>
  <c r="BK166" i="8"/>
  <c r="BK129" i="8"/>
  <c r="BK358" i="8"/>
  <c r="J340" i="8"/>
  <c r="BK182" i="8"/>
  <c r="BK145" i="8"/>
  <c r="BK147" i="2"/>
  <c r="J139" i="2"/>
  <c r="BK130" i="2"/>
  <c r="BK124" i="2"/>
  <c r="J121" i="2"/>
  <c r="BK150" i="2"/>
  <c r="BK139" i="2"/>
  <c r="J1156" i="3"/>
  <c r="BK1147" i="3"/>
  <c r="BK1136" i="3"/>
  <c r="J1120" i="3"/>
  <c r="J1105" i="3"/>
  <c r="J1089" i="3"/>
  <c r="BK1050" i="3"/>
  <c r="J1037" i="3"/>
  <c r="J1016" i="3"/>
  <c r="J1004" i="3"/>
  <c r="BK996" i="3"/>
  <c r="J979" i="3"/>
  <c r="BK958" i="3"/>
  <c r="J942" i="3"/>
  <c r="J917" i="3"/>
  <c r="BK888" i="3"/>
  <c r="J871" i="3"/>
  <c r="J860" i="3"/>
  <c r="BK843" i="3"/>
  <c r="BK830" i="3"/>
  <c r="J816" i="3"/>
  <c r="J790" i="3"/>
  <c r="J767" i="3"/>
  <c r="J736" i="3"/>
  <c r="J720" i="3"/>
  <c r="BK691" i="3"/>
  <c r="BK656" i="3"/>
  <c r="J645" i="3"/>
  <c r="BK608" i="3"/>
  <c r="BK594" i="3"/>
  <c r="J581" i="3"/>
  <c r="BK557" i="3"/>
  <c r="BK532" i="3"/>
  <c r="BK518" i="3"/>
  <c r="BK505" i="3"/>
  <c r="J484" i="3"/>
  <c r="J449" i="3"/>
  <c r="BK434" i="3"/>
  <c r="J406" i="3"/>
  <c r="J385" i="3"/>
  <c r="BK358" i="3"/>
  <c r="BK341" i="3"/>
  <c r="J323" i="3"/>
  <c r="BK302" i="3"/>
  <c r="BK280" i="3"/>
  <c r="J262" i="3"/>
  <c r="J245" i="3"/>
  <c r="BK224" i="3"/>
  <c r="BK200" i="3"/>
  <c r="J188" i="3"/>
  <c r="J160" i="3"/>
  <c r="J1166" i="3"/>
  <c r="J1147" i="3"/>
  <c r="BK1134" i="3"/>
  <c r="BK1115" i="3"/>
  <c r="J1083" i="3"/>
  <c r="J1070" i="3"/>
  <c r="BK1035" i="3"/>
  <c r="J1022" i="3"/>
  <c r="BK1010" i="3"/>
  <c r="BK998" i="3"/>
  <c r="BK979" i="3"/>
  <c r="BK960" i="3"/>
  <c r="BK950" i="3"/>
  <c r="J926" i="3"/>
  <c r="J901" i="3"/>
  <c r="J894" i="3"/>
  <c r="J882" i="3"/>
  <c r="J854" i="3"/>
  <c r="J848" i="3"/>
  <c r="BK834" i="3"/>
  <c r="BK816" i="3"/>
  <c r="J803" i="3"/>
  <c r="BK790" i="3"/>
  <c r="BK767" i="3"/>
  <c r="BK734" i="3"/>
  <c r="BK717" i="3"/>
  <c r="BK662" i="3"/>
  <c r="J641" i="3"/>
  <c r="J624" i="3"/>
  <c r="J608" i="3"/>
  <c r="BK583" i="3"/>
  <c r="J569" i="3"/>
  <c r="J518" i="3"/>
  <c r="BK484" i="3"/>
  <c r="BK438" i="3"/>
  <c r="BK422" i="3"/>
  <c r="J416" i="3"/>
  <c r="J401" i="3"/>
  <c r="BK385" i="3"/>
  <c r="BK362" i="3"/>
  <c r="J345" i="3"/>
  <c r="J327" i="3"/>
  <c r="J285" i="3"/>
  <c r="BK260" i="3"/>
  <c r="BK253" i="3"/>
  <c r="BK229" i="3"/>
  <c r="BK213" i="3"/>
  <c r="J200" i="3"/>
  <c r="BK188" i="3"/>
  <c r="J171" i="3"/>
  <c r="BK156" i="3"/>
  <c r="BK1169" i="3"/>
  <c r="BK1156" i="3"/>
  <c r="BK1138" i="3"/>
  <c r="BK1110" i="3"/>
  <c r="BK1085" i="3"/>
  <c r="BK1070" i="3"/>
  <c r="BK1052" i="3"/>
  <c r="J1033" i="3"/>
  <c r="J1006" i="3"/>
  <c r="J994" i="3"/>
  <c r="BK976" i="3"/>
  <c r="BK946" i="3"/>
  <c r="BK926" i="3"/>
  <c r="BK908" i="3"/>
  <c r="BK890" i="3"/>
  <c r="BK860" i="3"/>
  <c r="BK818" i="3"/>
  <c r="J784" i="3"/>
  <c r="J760" i="3"/>
  <c r="J745" i="3"/>
  <c r="J726" i="3"/>
  <c r="J712" i="3"/>
  <c r="J691" i="3"/>
  <c r="BK666" i="3"/>
  <c r="BK654" i="3"/>
  <c r="BK641" i="3"/>
  <c r="BK616" i="3"/>
  <c r="J599" i="3"/>
  <c r="J578" i="3"/>
  <c r="J545" i="3"/>
  <c r="BK530" i="3"/>
  <c r="BK509" i="3"/>
  <c r="J486" i="3"/>
  <c r="BK449" i="3"/>
  <c r="J436" i="3"/>
  <c r="BK411" i="3"/>
  <c r="J391" i="3"/>
  <c r="J378" i="3"/>
  <c r="BK368" i="3"/>
  <c r="BK345" i="3"/>
  <c r="BK323" i="3"/>
  <c r="J302" i="3"/>
  <c r="BK285" i="3"/>
  <c r="J273" i="3"/>
  <c r="BK262" i="3"/>
  <c r="J249" i="3"/>
  <c r="BK234" i="3"/>
  <c r="J219" i="3"/>
  <c r="J192" i="3"/>
  <c r="J177" i="3"/>
  <c r="J162" i="3"/>
  <c r="BK624" i="4"/>
  <c r="BK604" i="4"/>
  <c r="J564" i="4"/>
  <c r="BK540" i="4"/>
  <c r="J520" i="4"/>
  <c r="J495" i="4"/>
  <c r="BK471" i="4"/>
  <c r="BK455" i="4"/>
  <c r="BK427" i="4"/>
  <c r="BK399" i="4"/>
  <c r="BK387" i="4"/>
  <c r="J370" i="4"/>
  <c r="BK354" i="4"/>
  <c r="J334" i="4"/>
  <c r="BK318" i="4"/>
  <c r="J294" i="4"/>
  <c r="J277" i="4"/>
  <c r="J252" i="4"/>
  <c r="J226" i="4"/>
  <c r="BK202" i="4"/>
  <c r="J174" i="4"/>
  <c r="J149" i="4"/>
  <c r="BK636" i="4"/>
  <c r="BK616" i="4"/>
  <c r="BK592" i="4"/>
  <c r="BK568" i="4"/>
  <c r="BK548" i="4"/>
  <c r="BK499" i="4"/>
  <c r="BK479" i="4"/>
  <c r="BK459" i="4"/>
  <c r="BK435" i="4"/>
  <c r="BK411" i="4"/>
  <c r="BK366" i="4"/>
  <c r="J326" i="4"/>
  <c r="BK306" i="4"/>
  <c r="BK282" i="4"/>
  <c r="BK247" i="4"/>
  <c r="J235" i="4"/>
  <c r="BK190" i="4"/>
  <c r="J153" i="4"/>
  <c r="BK133" i="4"/>
  <c r="BK640" i="4"/>
  <c r="BK628" i="4"/>
  <c r="J600" i="4"/>
  <c r="J580" i="4"/>
  <c r="BK556" i="4"/>
  <c r="J540" i="4"/>
  <c r="BK516" i="4"/>
  <c r="BK503" i="4"/>
  <c r="BK483" i="4"/>
  <c r="J455" i="4"/>
  <c r="J435" i="4"/>
  <c r="BK423" i="4"/>
  <c r="BK407" i="4"/>
  <c r="J387" i="4"/>
  <c r="BK362" i="4"/>
  <c r="J338" i="4"/>
  <c r="BK298" i="4"/>
  <c r="J282" i="4"/>
  <c r="J265" i="4"/>
  <c r="BK243" i="4"/>
  <c r="J218" i="4"/>
  <c r="J194" i="4"/>
  <c r="J170" i="4"/>
  <c r="J178" i="4"/>
  <c r="J137" i="4"/>
  <c r="BK282" i="5"/>
  <c r="BK263" i="5"/>
  <c r="J239" i="5"/>
  <c r="J205" i="5"/>
  <c r="J190" i="5"/>
  <c r="BK173" i="5"/>
  <c r="BK148" i="5"/>
  <c r="J135" i="5"/>
  <c r="BK286" i="5"/>
  <c r="J273" i="5"/>
  <c r="BK251" i="5"/>
  <c r="J236" i="5"/>
  <c r="J211" i="5"/>
  <c r="J167" i="5"/>
  <c r="BK154" i="5"/>
  <c r="J145" i="5"/>
  <c r="J217" i="5"/>
  <c r="BK190" i="5"/>
  <c r="BK167" i="5"/>
  <c r="BK279" i="5"/>
  <c r="J257" i="5"/>
  <c r="BK239" i="5"/>
  <c r="BK227" i="5"/>
  <c r="J214" i="5"/>
  <c r="BK187" i="5"/>
  <c r="J173" i="5"/>
  <c r="BK139" i="5"/>
  <c r="J126" i="5"/>
  <c r="BK200" i="6"/>
  <c r="J182" i="6"/>
  <c r="J171" i="6"/>
  <c r="J159" i="6"/>
  <c r="BK142" i="6"/>
  <c r="BK206" i="6"/>
  <c r="BK198" i="6"/>
  <c r="BK177" i="6"/>
  <c r="BK167" i="6"/>
  <c r="J155" i="6"/>
  <c r="BK148" i="6"/>
  <c r="BK140" i="6"/>
  <c r="J124" i="6"/>
  <c r="J211" i="6"/>
  <c r="J190" i="6"/>
  <c r="J175" i="6"/>
  <c r="BK159" i="6"/>
  <c r="J146" i="6"/>
  <c r="J133" i="6"/>
  <c r="BK204" i="6"/>
  <c r="BK192" i="6"/>
  <c r="J162" i="7"/>
  <c r="J145" i="7"/>
  <c r="J137" i="7"/>
  <c r="BK124" i="7"/>
  <c r="J154" i="7"/>
  <c r="J141" i="7"/>
  <c r="J124" i="7"/>
  <c r="BK154" i="7"/>
  <c r="BK143" i="7"/>
  <c r="BK127" i="7"/>
  <c r="J541" i="8"/>
  <c r="J532" i="8"/>
  <c r="BK520" i="8"/>
  <c r="BK511" i="8"/>
  <c r="J490" i="8"/>
  <c r="BK472" i="8"/>
  <c r="J453" i="8"/>
  <c r="J441" i="8"/>
  <c r="BK428" i="8"/>
  <c r="J404" i="8"/>
  <c r="J377" i="8"/>
  <c r="J364" i="8"/>
  <c r="J352" i="8"/>
  <c r="BK331" i="8"/>
  <c r="J306" i="8"/>
  <c r="J291" i="8"/>
  <c r="BK282" i="8"/>
  <c r="BK266" i="8"/>
  <c r="BK249" i="8"/>
  <c r="J234" i="8"/>
  <c r="BK212" i="8"/>
  <c r="J194" i="8"/>
  <c r="BK142" i="8"/>
  <c r="J129" i="8"/>
  <c r="BK514" i="8"/>
  <c r="BK490" i="8"/>
  <c r="J472" i="8"/>
  <c r="BK456" i="8"/>
  <c r="J439" i="8"/>
  <c r="J419" i="8"/>
  <c r="BK404" i="8"/>
  <c r="BK389" i="8"/>
  <c r="BK364" i="8"/>
  <c r="J346" i="8"/>
  <c r="BK328" i="8"/>
  <c r="BK312" i="8"/>
  <c r="J294" i="8"/>
  <c r="BK251" i="8"/>
  <c r="J230" i="8"/>
  <c r="BK215" i="8"/>
  <c r="BK197" i="8"/>
  <c r="BK185" i="8"/>
  <c r="J166" i="8"/>
  <c r="BK151" i="8"/>
  <c r="BK499" i="8"/>
  <c r="BK481" i="8"/>
  <c r="J456" i="8"/>
  <c r="BK443" i="8"/>
  <c r="J428" i="8"/>
  <c r="BK410" i="8"/>
  <c r="J389" i="8"/>
  <c r="J374" i="8"/>
  <c r="BK319" i="8"/>
  <c r="BK306" i="8"/>
  <c r="BK278" i="8"/>
  <c r="BK263" i="8"/>
  <c r="J251" i="8"/>
  <c r="BK234" i="8"/>
  <c r="BK221" i="8"/>
  <c r="BK200" i="8"/>
  <c r="J182" i="8"/>
  <c r="BK170" i="8"/>
  <c r="J145" i="8"/>
  <c r="J368" i="8"/>
  <c r="J343" i="8"/>
  <c r="BK334" i="8"/>
  <c r="BK160" i="8"/>
  <c r="BK132" i="8"/>
  <c r="J144" i="2"/>
  <c r="BK136" i="2"/>
  <c r="J133" i="2"/>
  <c r="BK127" i="2"/>
  <c r="J124" i="2"/>
  <c r="BK153" i="2"/>
  <c r="BK144" i="2"/>
  <c r="F35" i="2"/>
  <c r="BK1083" i="3"/>
  <c r="BK1040" i="3"/>
  <c r="J1018" i="3"/>
  <c r="J1010" i="3"/>
  <c r="BK1000" i="3"/>
  <c r="BK992" i="3"/>
  <c r="J973" i="3"/>
  <c r="J965" i="3"/>
  <c r="J950" i="3"/>
  <c r="J938" i="3"/>
  <c r="BK923" i="3"/>
  <c r="J903" i="3"/>
  <c r="J896" i="3"/>
  <c r="J879" i="3"/>
  <c r="J864" i="3"/>
  <c r="BK848" i="3"/>
  <c r="J825" i="3"/>
  <c r="BK811" i="3"/>
  <c r="J794" i="3"/>
  <c r="J769" i="3"/>
  <c r="J747" i="3"/>
  <c r="J734" i="3"/>
  <c r="J724" i="3"/>
  <c r="BK708" i="3"/>
  <c r="BK684" i="3"/>
  <c r="J643" i="3"/>
  <c r="BK624" i="3"/>
  <c r="BK596" i="3"/>
  <c r="BK569" i="3"/>
  <c r="BK553" i="3"/>
  <c r="J521" i="3"/>
  <c r="J515" i="3"/>
  <c r="J498" i="3"/>
  <c r="J474" i="3"/>
  <c r="J442" i="3"/>
  <c r="BK418" i="3"/>
  <c r="J411" i="3"/>
  <c r="J389" i="3"/>
  <c r="J371" i="3"/>
  <c r="BK356" i="3"/>
  <c r="BK333" i="3"/>
  <c r="J321" i="3"/>
  <c r="J295" i="3"/>
  <c r="BK273" i="3"/>
  <c r="J253" i="3"/>
  <c r="BK243" i="3"/>
  <c r="BK237" i="3"/>
  <c r="J213" i="3"/>
  <c r="J198" i="3"/>
  <c r="BK185" i="3"/>
  <c r="BK167" i="3"/>
  <c r="J1169" i="3"/>
  <c r="BK1159" i="3"/>
  <c r="J1141" i="3"/>
  <c r="J1128" i="3"/>
  <c r="BK1105" i="3"/>
  <c r="BK1080" i="3"/>
  <c r="BK1058" i="3"/>
  <c r="BK1037" i="3"/>
  <c r="BK1024" i="3"/>
  <c r="BK1016" i="3"/>
  <c r="J1002" i="3"/>
  <c r="BK990" i="3"/>
  <c r="BK968" i="3"/>
  <c r="BK953" i="3"/>
  <c r="BK934" i="3"/>
  <c r="BK919" i="3"/>
  <c r="BK899" i="3"/>
  <c r="J888" i="3"/>
  <c r="BK871" i="3"/>
  <c r="BK852" i="3"/>
  <c r="J843" i="3"/>
  <c r="BK827" i="3"/>
  <c r="J811" i="3"/>
  <c r="BK794" i="3"/>
  <c r="J774" i="3"/>
  <c r="J751" i="3"/>
  <c r="BK729" i="3"/>
  <c r="J697" i="3"/>
  <c r="J676" i="3"/>
  <c r="J654" i="3"/>
  <c r="J639" i="3"/>
  <c r="J620" i="3"/>
  <c r="J603" i="3"/>
  <c r="BK578" i="3"/>
  <c r="J557" i="3"/>
  <c r="BK541" i="3"/>
  <c r="BK513" i="3"/>
  <c r="J468" i="3"/>
  <c r="J434" i="3"/>
  <c r="J420" i="3"/>
  <c r="BK406" i="3"/>
  <c r="BK391" i="3"/>
  <c r="BK366" i="3"/>
  <c r="J347" i="3"/>
  <c r="BK321" i="3"/>
  <c r="J283" i="3"/>
  <c r="J258" i="3"/>
  <c r="BK249" i="3"/>
  <c r="J237" i="3"/>
  <c r="BK219" i="3"/>
  <c r="BK205" i="3"/>
  <c r="J196" i="3"/>
  <c r="BK179" i="3"/>
  <c r="J158" i="3"/>
  <c r="J147" i="3"/>
  <c r="J1159" i="3"/>
  <c r="J1136" i="3"/>
  <c r="BK1117" i="3"/>
  <c r="BK1089" i="3"/>
  <c r="J1058" i="3"/>
  <c r="J1035" i="3"/>
  <c r="BK1022" i="3"/>
  <c r="J1012" i="3"/>
  <c r="J1000" i="3"/>
  <c r="BK984" i="3"/>
  <c r="BK938" i="3"/>
  <c r="BK917" i="3"/>
  <c r="BK903" i="3"/>
  <c r="BK884" i="3"/>
  <c r="J830" i="3"/>
  <c r="J805" i="3"/>
  <c r="BK777" i="3"/>
  <c r="J754" i="3"/>
  <c r="J740" i="3"/>
  <c r="BK720" i="3"/>
  <c r="J708" i="3"/>
  <c r="BK680" i="3"/>
  <c r="BK670" i="3"/>
  <c r="BK651" i="3"/>
  <c r="BK637" i="3"/>
  <c r="BK626" i="3"/>
  <c r="BK606" i="3"/>
  <c r="BK581" i="3"/>
  <c r="J574" i="3"/>
  <c r="J541" i="3"/>
  <c r="BK521" i="3"/>
  <c r="BK498" i="3"/>
  <c r="BK474" i="3"/>
  <c r="BK445" i="3"/>
  <c r="J438" i="3"/>
  <c r="J422" i="3"/>
  <c r="J399" i="3"/>
  <c r="J380" i="3"/>
  <c r="J376" i="3"/>
  <c r="J358" i="3"/>
  <c r="J341" i="3"/>
  <c r="BK319" i="3"/>
  <c r="BK295" i="3"/>
  <c r="BK283" i="3"/>
  <c r="BK269" i="3"/>
  <c r="BK247" i="3"/>
  <c r="BK227" i="3"/>
  <c r="J209" i="3"/>
  <c r="BK181" i="3"/>
  <c r="J167" i="3"/>
  <c r="BK158" i="3"/>
  <c r="J616" i="4"/>
  <c r="J592" i="4"/>
  <c r="BK560" i="4"/>
  <c r="J536" i="4"/>
  <c r="J524" i="4"/>
  <c r="J503" i="4"/>
  <c r="J483" i="4"/>
  <c r="BK463" i="4"/>
  <c r="BK419" i="4"/>
  <c r="J395" i="4"/>
  <c r="J379" i="4"/>
  <c r="J362" i="4"/>
  <c r="J346" i="4"/>
  <c r="BK326" i="4"/>
  <c r="J306" i="4"/>
  <c r="J286" i="4"/>
  <c r="BK269" i="4"/>
  <c r="J247" i="4"/>
  <c r="J206" i="4"/>
  <c r="BK186" i="4"/>
  <c r="J166" i="4"/>
  <c r="BK644" i="4"/>
  <c r="J620" i="4"/>
  <c r="BK600" i="4"/>
  <c r="J572" i="4"/>
  <c r="J560" i="4"/>
  <c r="BK536" i="4"/>
  <c r="BK491" i="4"/>
  <c r="BK467" i="4"/>
  <c r="BK447" i="4"/>
  <c r="J427" i="4"/>
  <c r="BK395" i="4"/>
  <c r="J342" i="4"/>
  <c r="BK286" i="4"/>
  <c r="BK261" i="4"/>
  <c r="J239" i="4"/>
  <c r="BK218" i="4"/>
  <c r="BK166" i="4"/>
  <c r="BK145" i="4"/>
  <c r="J644" i="4"/>
  <c r="J624" i="4"/>
  <c r="BK596" i="4"/>
  <c r="J576" i="4"/>
  <c r="BK552" i="4"/>
  <c r="J528" i="4"/>
  <c r="BK507" i="4"/>
  <c r="J491" i="4"/>
  <c r="J475" i="4"/>
  <c r="BK431" i="4"/>
  <c r="J415" i="4"/>
  <c r="J399" i="4"/>
  <c r="BK383" i="4"/>
  <c r="BK350" i="4"/>
  <c r="BK330" i="4"/>
  <c r="J310" i="4"/>
  <c r="BK294" i="4"/>
  <c r="BK273" i="4"/>
  <c r="BK252" i="4"/>
  <c r="BK222" i="4"/>
  <c r="BK206" i="4"/>
  <c r="J190" i="4"/>
  <c r="BK178" i="4"/>
  <c r="J145" i="4"/>
  <c r="BK149" i="4"/>
  <c r="J133" i="4"/>
  <c r="J270" i="5"/>
  <c r="BK245" i="5"/>
  <c r="BK214" i="5"/>
  <c r="BK202" i="5"/>
  <c r="J187" i="5"/>
  <c r="BK170" i="5"/>
  <c r="J151" i="5"/>
  <c r="J129" i="5"/>
  <c r="J279" i="5"/>
  <c r="J263" i="5"/>
  <c r="BK254" i="5"/>
  <c r="BK242" i="5"/>
  <c r="BK193" i="5"/>
  <c r="J161" i="5"/>
  <c r="BK145" i="5"/>
  <c r="BK230" i="5"/>
  <c r="BK208" i="5"/>
  <c r="J170" i="5"/>
  <c r="J282" i="5"/>
  <c r="J260" i="5"/>
  <c r="J233" i="5"/>
  <c r="J221" i="5"/>
  <c r="J199" i="5"/>
  <c r="BK183" i="5"/>
  <c r="BK151" i="5"/>
  <c r="BK132" i="5"/>
  <c r="J208" i="6"/>
  <c r="J194" i="6"/>
  <c r="J173" i="6"/>
  <c r="BK161" i="6"/>
  <c r="J151" i="6"/>
  <c r="BK215" i="6"/>
  <c r="BK190" i="6"/>
  <c r="BK182" i="6"/>
  <c r="BK169" i="6"/>
  <c r="J161" i="6"/>
  <c r="BK151" i="6"/>
  <c r="J144" i="6"/>
  <c r="J138" i="6"/>
  <c r="J131" i="6"/>
  <c r="J217" i="6"/>
  <c r="J204" i="6"/>
  <c r="J186" i="6"/>
  <c r="BK173" i="6"/>
  <c r="BK157" i="6"/>
  <c r="BK138" i="6"/>
  <c r="BK124" i="6"/>
  <c r="BK211" i="6"/>
  <c r="J202" i="6"/>
  <c r="BK188" i="6"/>
  <c r="J167" i="7"/>
  <c r="BK156" i="7"/>
  <c r="BK141" i="7"/>
  <c r="BK131" i="7"/>
  <c r="BK167" i="7"/>
  <c r="J160" i="7"/>
  <c r="BK149" i="7"/>
  <c r="BK137" i="7"/>
  <c r="BK169" i="7"/>
  <c r="J156" i="7"/>
  <c r="BK145" i="7"/>
  <c r="J131" i="7"/>
  <c r="J547" i="8"/>
  <c r="BK529" i="8"/>
  <c r="J517" i="8"/>
  <c r="J499" i="8"/>
  <c r="J484" i="8"/>
  <c r="BK462" i="8"/>
  <c r="J450" i="8"/>
  <c r="BK436" i="8"/>
  <c r="BK416" i="8"/>
  <c r="BK395" i="8"/>
  <c r="BK368" i="8"/>
  <c r="J355" i="8"/>
  <c r="J328" i="8"/>
  <c r="J312" i="8"/>
  <c r="J300" i="8"/>
  <c r="J275" i="8"/>
  <c r="J254" i="8"/>
  <c r="J240" i="8"/>
  <c r="BK227" i="8"/>
  <c r="BK203" i="8"/>
  <c r="BK179" i="8"/>
  <c r="J126" i="8"/>
  <c r="BK508" i="8"/>
  <c r="J493" i="8"/>
  <c r="J469" i="8"/>
  <c r="BK450" i="8"/>
  <c r="BK434" i="8"/>
  <c r="J413" i="8"/>
  <c r="BK401" i="8"/>
  <c r="J392" i="8"/>
  <c r="BK355" i="8"/>
  <c r="J334" i="8"/>
  <c r="J322" i="8"/>
  <c r="J303" i="8"/>
  <c r="BK285" i="8"/>
  <c r="J272" i="8"/>
  <c r="BK240" i="8"/>
  <c r="J221" i="8"/>
  <c r="J206" i="8"/>
  <c r="J188" i="8"/>
  <c r="J170" i="8"/>
  <c r="J157" i="8"/>
  <c r="J132" i="8"/>
  <c r="BK541" i="8"/>
  <c r="BK532" i="8"/>
  <c r="J520" i="8"/>
  <c r="J508" i="8"/>
  <c r="BK493" i="8"/>
  <c r="J475" i="8"/>
  <c r="BK448" i="8"/>
  <c r="J436" i="8"/>
  <c r="BK422" i="8"/>
  <c r="BK407" i="8"/>
  <c r="BK386" i="8"/>
  <c r="BK343" i="8"/>
  <c r="BK300" i="8"/>
  <c r="J285" i="8"/>
  <c r="BK269" i="8"/>
  <c r="BK254" i="8"/>
  <c r="BK243" i="8"/>
  <c r="BK224" i="8"/>
  <c r="BK209" i="8"/>
  <c r="BK188" i="8"/>
  <c r="J173" i="8"/>
  <c r="BK148" i="8"/>
  <c r="BK377" i="8"/>
  <c r="BK346" i="8"/>
  <c r="J176" i="8"/>
  <c r="BK154" i="8"/>
  <c r="J135" i="8"/>
  <c r="J150" i="2"/>
  <c r="J136" i="2"/>
  <c r="J127" i="2"/>
  <c r="AS94" i="1"/>
  <c r="BK1152" i="3"/>
  <c r="BK1141" i="3"/>
  <c r="BK1128" i="3"/>
  <c r="J1110" i="3"/>
  <c r="J1093" i="3"/>
  <c r="J1085" i="3"/>
  <c r="BK1065" i="3"/>
  <c r="J1024" i="3"/>
  <c r="BK1012" i="3"/>
  <c r="BK1002" i="3"/>
  <c r="J984" i="3"/>
  <c r="BK970" i="3"/>
  <c r="BK963" i="3"/>
  <c r="J955" i="3"/>
  <c r="BK932" i="3"/>
  <c r="J912" i="3"/>
  <c r="BK892" i="3"/>
  <c r="J884" i="3"/>
  <c r="BK873" i="3"/>
  <c r="J868" i="3"/>
  <c r="J852" i="3"/>
  <c r="BK839" i="3"/>
  <c r="J820" i="3"/>
  <c r="BK803" i="3"/>
  <c r="J788" i="3"/>
  <c r="BK754" i="3"/>
  <c r="J729" i="3"/>
  <c r="J701" i="3"/>
  <c r="BK672" i="3"/>
  <c r="J651" i="3"/>
  <c r="BK633" i="3"/>
  <c r="J606" i="3"/>
  <c r="J589" i="3"/>
  <c r="BK564" i="3"/>
  <c r="BK545" i="3"/>
  <c r="J530" i="3"/>
  <c r="J509" i="3"/>
  <c r="BK460" i="3"/>
  <c r="BK436" i="3"/>
  <c r="BK416" i="3"/>
  <c r="BK399" i="3"/>
  <c r="BK374" i="3"/>
  <c r="J362" i="3"/>
  <c r="BK347" i="3"/>
  <c r="BK327" i="3"/>
  <c r="BK314" i="3"/>
  <c r="J275" i="3"/>
  <c r="J260" i="3"/>
  <c r="BK241" i="3"/>
  <c r="J229" i="3"/>
  <c r="BK190" i="3"/>
  <c r="BK183" i="3"/>
  <c r="BK154" i="3"/>
  <c r="J1162" i="3"/>
  <c r="BK1150" i="3"/>
  <c r="J1138" i="3"/>
  <c r="J1117" i="3"/>
  <c r="BK1093" i="3"/>
  <c r="BK1074" i="3"/>
  <c r="J1052" i="3"/>
  <c r="BK1033" i="3"/>
  <c r="BK1020" i="3"/>
  <c r="BK1006" i="3"/>
  <c r="J996" i="3"/>
  <c r="BK973" i="3"/>
  <c r="BK965" i="3"/>
  <c r="BK955" i="3"/>
  <c r="J932" i="3"/>
  <c r="BK912" i="3"/>
  <c r="J892" i="3"/>
  <c r="BK875" i="3"/>
  <c r="J845" i="3"/>
  <c r="BK825" i="3"/>
  <c r="BK809" i="3"/>
  <c r="BK784" i="3"/>
  <c r="BK760" i="3"/>
  <c r="J732" i="3"/>
  <c r="BK710" i="3"/>
  <c r="J684" i="3"/>
  <c r="J666" i="3"/>
  <c r="BK643" i="3"/>
  <c r="J637" i="3"/>
  <c r="J610" i="3"/>
  <c r="J596" i="3"/>
  <c r="J562" i="3"/>
  <c r="J549" i="3"/>
  <c r="BK486" i="3"/>
  <c r="J445" i="3"/>
  <c r="BK425" i="3"/>
  <c r="BK414" i="3"/>
  <c r="BK389" i="3"/>
  <c r="J374" i="3"/>
  <c r="BK351" i="3"/>
  <c r="J337" i="3"/>
  <c r="BK309" i="3"/>
  <c r="BK275" i="3"/>
  <c r="BK251" i="3"/>
  <c r="J241" i="3"/>
  <c r="J222" i="3"/>
  <c r="BK209" i="3"/>
  <c r="BK192" i="3"/>
  <c r="J183" i="3"/>
  <c r="BK169" i="3"/>
  <c r="J151" i="3"/>
  <c r="J1152" i="3"/>
  <c r="J1134" i="3"/>
  <c r="J1108" i="3"/>
  <c r="J1080" i="3"/>
  <c r="J1074" i="3"/>
  <c r="J1040" i="3"/>
  <c r="J1031" i="3"/>
  <c r="J1020" i="3"/>
  <c r="BK1008" i="3"/>
  <c r="J992" i="3"/>
  <c r="J963" i="3"/>
  <c r="J934" i="3"/>
  <c r="J919" i="3"/>
  <c r="J899" i="3"/>
  <c r="J875" i="3"/>
  <c r="BK845" i="3"/>
  <c r="J809" i="3"/>
  <c r="BK788" i="3"/>
  <c r="BK762" i="3"/>
  <c r="BK747" i="3"/>
  <c r="BK732" i="3"/>
  <c r="J710" i="3"/>
  <c r="BK686" i="3"/>
  <c r="BK676" i="3"/>
  <c r="J662" i="3"/>
  <c r="BK645" i="3"/>
  <c r="BK620" i="3"/>
  <c r="BK610" i="3"/>
  <c r="BK589" i="3"/>
  <c r="BK549" i="3"/>
  <c r="J523" i="3"/>
  <c r="J505" i="3"/>
  <c r="J488" i="3"/>
  <c r="BK468" i="3"/>
  <c r="BK440" i="3"/>
  <c r="J425" i="3"/>
  <c r="BK395" i="3"/>
  <c r="BK378" i="3"/>
  <c r="BK371" i="3"/>
  <c r="J356" i="3"/>
  <c r="BK337" i="3"/>
  <c r="J314" i="3"/>
  <c r="J297" i="3"/>
  <c r="J280" i="3"/>
  <c r="BK258" i="3"/>
  <c r="BK239" i="3"/>
  <c r="BK222" i="3"/>
  <c r="J203" i="3"/>
  <c r="J185" i="3"/>
  <c r="BK171" i="3"/>
  <c r="BK160" i="3"/>
  <c r="BK151" i="3"/>
  <c r="J608" i="4"/>
  <c r="BK580" i="4"/>
  <c r="J548" i="4"/>
  <c r="J532" i="4"/>
  <c r="BK511" i="4"/>
  <c r="BK487" i="4"/>
  <c r="J467" i="4"/>
  <c r="BK451" i="4"/>
  <c r="BK439" i="4"/>
  <c r="J403" i="4"/>
  <c r="J383" i="4"/>
  <c r="J366" i="4"/>
  <c r="J350" i="4"/>
  <c r="J330" i="4"/>
  <c r="BK310" i="4"/>
  <c r="J290" i="4"/>
  <c r="J273" i="4"/>
  <c r="BK230" i="4"/>
  <c r="J222" i="4"/>
  <c r="J198" i="4"/>
  <c r="J182" i="4"/>
  <c r="BK157" i="4"/>
  <c r="J640" i="4"/>
  <c r="J628" i="4"/>
  <c r="J604" i="4"/>
  <c r="J588" i="4"/>
  <c r="BK564" i="4"/>
  <c r="J552" i="4"/>
  <c r="J507" i="4"/>
  <c r="J471" i="4"/>
  <c r="J451" i="4"/>
  <c r="J431" i="4"/>
  <c r="J407" i="4"/>
  <c r="BK358" i="4"/>
  <c r="BK334" i="4"/>
  <c r="BK314" i="4"/>
  <c r="BK265" i="4"/>
  <c r="J243" i="4"/>
  <c r="J210" i="4"/>
  <c r="J157" i="4"/>
  <c r="BK141" i="4"/>
  <c r="J129" i="4"/>
  <c r="J632" i="4"/>
  <c r="BK608" i="4"/>
  <c r="BK588" i="4"/>
  <c r="BK572" i="4"/>
  <c r="BK544" i="4"/>
  <c r="BK520" i="4"/>
  <c r="J499" i="4"/>
  <c r="J479" i="4"/>
  <c r="J439" i="4"/>
  <c r="J419" i="4"/>
  <c r="BK403" i="4"/>
  <c r="BK379" i="4"/>
  <c r="BK346" i="4"/>
  <c r="J322" i="4"/>
  <c r="BK302" i="4"/>
  <c r="BK277" i="4"/>
  <c r="J261" i="4"/>
  <c r="J230" i="4"/>
  <c r="J202" i="4"/>
  <c r="J186" i="4"/>
  <c r="J161" i="4"/>
  <c r="BK129" i="4"/>
  <c r="J141" i="4"/>
  <c r="BK273" i="5"/>
  <c r="J251" i="5"/>
  <c r="BK224" i="5"/>
  <c r="BK199" i="5"/>
  <c r="BK179" i="5"/>
  <c r="J157" i="5"/>
  <c r="BK142" i="5"/>
  <c r="J132" i="5"/>
  <c r="J276" i="5"/>
  <c r="BK260" i="5"/>
  <c r="J245" i="5"/>
  <c r="J208" i="5"/>
  <c r="J164" i="5"/>
  <c r="J142" i="5"/>
  <c r="BK221" i="5"/>
  <c r="J196" i="5"/>
  <c r="BK161" i="5"/>
  <c r="BK270" i="5"/>
  <c r="J248" i="5"/>
  <c r="J230" i="5"/>
  <c r="J202" i="5"/>
  <c r="J179" i="5"/>
  <c r="J148" i="5"/>
  <c r="BK129" i="5"/>
  <c r="J198" i="6"/>
  <c r="J184" i="6"/>
  <c r="J169" i="6"/>
  <c r="J157" i="6"/>
  <c r="BK144" i="6"/>
  <c r="BK128" i="6"/>
  <c r="J200" i="6"/>
  <c r="BK184" i="6"/>
  <c r="BK171" i="6"/>
  <c r="J163" i="6"/>
  <c r="J153" i="6"/>
  <c r="J142" i="6"/>
  <c r="BK133" i="6"/>
  <c r="J126" i="6"/>
  <c r="J206" i="6"/>
  <c r="J179" i="6"/>
  <c r="J167" i="6"/>
  <c r="BK153" i="6"/>
  <c r="J140" i="6"/>
  <c r="BK126" i="6"/>
  <c r="BK213" i="6"/>
  <c r="J196" i="6"/>
  <c r="BK186" i="6"/>
  <c r="J169" i="7"/>
  <c r="BK160" i="7"/>
  <c r="BK147" i="7"/>
  <c r="BK139" i="7"/>
  <c r="J127" i="7"/>
  <c r="BK162" i="7"/>
  <c r="J152" i="7"/>
  <c r="J139" i="7"/>
  <c r="J129" i="7"/>
  <c r="J158" i="7"/>
  <c r="J147" i="7"/>
  <c r="BK133" i="7"/>
  <c r="BK538" i="8"/>
  <c r="J523" i="8"/>
  <c r="J496" i="8"/>
  <c r="J481" i="8"/>
  <c r="BK466" i="8"/>
  <c r="J448" i="8"/>
  <c r="BK439" i="8"/>
  <c r="BK425" i="8"/>
  <c r="J401" i="8"/>
  <c r="BK374" i="8"/>
  <c r="BK361" i="8"/>
  <c r="BK340" i="8"/>
  <c r="J319" i="8"/>
  <c r="BK303" i="8"/>
  <c r="J288" i="8"/>
  <c r="J269" i="8"/>
  <c r="BK257" i="8"/>
  <c r="BK246" i="8"/>
  <c r="J215" i="8"/>
  <c r="J200" i="8"/>
  <c r="J154" i="8"/>
  <c r="J139" i="8"/>
  <c r="BK526" i="8"/>
  <c r="BK496" i="8"/>
  <c r="BK475" i="8"/>
  <c r="BK459" i="8"/>
  <c r="BK441" i="8"/>
  <c r="J425" i="8"/>
  <c r="J416" i="8"/>
  <c r="BK398" i="8"/>
  <c r="BK380" i="8"/>
  <c r="J349" i="8"/>
  <c r="J331" i="8"/>
  <c r="J316" i="8"/>
  <c r="J297" i="8"/>
  <c r="J282" i="8"/>
  <c r="J266" i="8"/>
  <c r="J243" i="8"/>
  <c r="J224" i="8"/>
  <c r="J209" i="8"/>
  <c r="BK194" i="8"/>
  <c r="BK173" i="8"/>
  <c r="J160" i="8"/>
  <c r="BK139" i="8"/>
  <c r="BK544" i="8"/>
  <c r="BK535" i="8"/>
  <c r="J529" i="8"/>
  <c r="J514" i="8"/>
  <c r="BK502" i="8"/>
  <c r="BK484" i="8"/>
  <c r="J462" i="8"/>
  <c r="J446" i="8"/>
  <c r="J434" i="8"/>
  <c r="BK419" i="8"/>
  <c r="J398" i="8"/>
  <c r="J383" i="8"/>
  <c r="J371" i="8"/>
  <c r="BK316" i="8"/>
  <c r="BK294" i="8"/>
  <c r="BK272" i="8"/>
  <c r="J257" i="8"/>
  <c r="J246" i="8"/>
  <c r="J227" i="8"/>
  <c r="J197" i="8"/>
  <c r="J185" i="8"/>
  <c r="BK176" i="8"/>
  <c r="BK157" i="8"/>
  <c r="BK126" i="8"/>
  <c r="BK352" i="8"/>
  <c r="J337" i="8"/>
  <c r="BK163" i="8"/>
  <c r="J142" i="8"/>
  <c r="P120" i="2" l="1"/>
  <c r="P119" i="2"/>
  <c r="P118" i="2"/>
  <c r="AU95" i="1"/>
  <c r="T146" i="3"/>
  <c r="BK282" i="3"/>
  <c r="J282" i="3" s="1"/>
  <c r="J99" i="3" s="1"/>
  <c r="R373" i="3"/>
  <c r="P424" i="3"/>
  <c r="T448" i="3"/>
  <c r="R497" i="3"/>
  <c r="BK534" i="3"/>
  <c r="J534" i="3" s="1"/>
  <c r="J104" i="3" s="1"/>
  <c r="T573" i="3"/>
  <c r="T580" i="3"/>
  <c r="BK593" i="3"/>
  <c r="J593" i="3" s="1"/>
  <c r="J108" i="3" s="1"/>
  <c r="BK632" i="3"/>
  <c r="J632" i="3" s="1"/>
  <c r="J109" i="3" s="1"/>
  <c r="P696" i="3"/>
  <c r="T728" i="3"/>
  <c r="T776" i="3"/>
  <c r="R829" i="3"/>
  <c r="R847" i="3"/>
  <c r="P881" i="3"/>
  <c r="P952" i="3"/>
  <c r="R1039" i="3"/>
  <c r="P1082" i="3"/>
  <c r="T1107" i="3"/>
  <c r="P1127" i="3"/>
  <c r="P1140" i="3"/>
  <c r="P1161" i="3"/>
  <c r="BK124" i="4"/>
  <c r="T165" i="4"/>
  <c r="P256" i="4"/>
  <c r="R281" i="4"/>
  <c r="T378" i="4"/>
  <c r="R515" i="4"/>
  <c r="R125" i="5"/>
  <c r="P138" i="5"/>
  <c r="BK160" i="5"/>
  <c r="J160" i="5" s="1"/>
  <c r="J99" i="5" s="1"/>
  <c r="T160" i="5"/>
  <c r="P186" i="5"/>
  <c r="T186" i="5"/>
  <c r="T220" i="5"/>
  <c r="P266" i="5"/>
  <c r="P123" i="6"/>
  <c r="P130" i="6"/>
  <c r="BK135" i="6"/>
  <c r="J135" i="6"/>
  <c r="J99" i="6"/>
  <c r="P150" i="6"/>
  <c r="BK181" i="6"/>
  <c r="J181" i="6"/>
  <c r="J101" i="6"/>
  <c r="BK210" i="6"/>
  <c r="J210" i="6" s="1"/>
  <c r="J102" i="6" s="1"/>
  <c r="R126" i="7"/>
  <c r="P151" i="7"/>
  <c r="P166" i="7"/>
  <c r="P125" i="8"/>
  <c r="R138" i="8"/>
  <c r="R169" i="8"/>
  <c r="R233" i="8"/>
  <c r="R281" i="8"/>
  <c r="T315" i="8"/>
  <c r="BK367" i="8"/>
  <c r="J367" i="8" s="1"/>
  <c r="J103" i="8" s="1"/>
  <c r="BK465" i="8"/>
  <c r="J465" i="8" s="1"/>
  <c r="J104" i="8" s="1"/>
  <c r="T120" i="2"/>
  <c r="T119" i="2"/>
  <c r="T118" i="2" s="1"/>
  <c r="BK146" i="3"/>
  <c r="R146" i="3"/>
  <c r="BK257" i="3"/>
  <c r="J257" i="3" s="1"/>
  <c r="J98" i="3" s="1"/>
  <c r="P257" i="3"/>
  <c r="R257" i="3"/>
  <c r="T257" i="3"/>
  <c r="T282" i="3"/>
  <c r="T373" i="3"/>
  <c r="R424" i="3"/>
  <c r="R448" i="3"/>
  <c r="T497" i="3"/>
  <c r="P534" i="3"/>
  <c r="BK573" i="3"/>
  <c r="J573" i="3" s="1"/>
  <c r="J105" i="3" s="1"/>
  <c r="BK580" i="3"/>
  <c r="J580" i="3"/>
  <c r="J106" i="3" s="1"/>
  <c r="R593" i="3"/>
  <c r="T632" i="3"/>
  <c r="T696" i="3"/>
  <c r="R728" i="3"/>
  <c r="R776" i="3"/>
  <c r="P829" i="3"/>
  <c r="P847" i="3"/>
  <c r="T881" i="3"/>
  <c r="R952" i="3"/>
  <c r="T1039" i="3"/>
  <c r="R1082" i="3"/>
  <c r="R1107" i="3"/>
  <c r="R1127" i="3"/>
  <c r="R1140" i="3"/>
  <c r="T124" i="4"/>
  <c r="P165" i="4"/>
  <c r="T256" i="4"/>
  <c r="P281" i="4"/>
  <c r="R378" i="4"/>
  <c r="BK515" i="4"/>
  <c r="J515" i="4" s="1"/>
  <c r="J103" i="4" s="1"/>
  <c r="BK125" i="5"/>
  <c r="J125" i="5" s="1"/>
  <c r="J97" i="5" s="1"/>
  <c r="T125" i="5"/>
  <c r="R138" i="5"/>
  <c r="P160" i="5"/>
  <c r="R186" i="5"/>
  <c r="P220" i="5"/>
  <c r="R266" i="5"/>
  <c r="T123" i="6"/>
  <c r="R130" i="6"/>
  <c r="R135" i="6"/>
  <c r="T150" i="6"/>
  <c r="T181" i="6"/>
  <c r="R210" i="6"/>
  <c r="BK126" i="7"/>
  <c r="J126" i="7"/>
  <c r="J99" i="7" s="1"/>
  <c r="T151" i="7"/>
  <c r="T166" i="7"/>
  <c r="BK125" i="8"/>
  <c r="BK138" i="8"/>
  <c r="J138" i="8" s="1"/>
  <c r="J98" i="8" s="1"/>
  <c r="T169" i="8"/>
  <c r="T233" i="8"/>
  <c r="T281" i="8"/>
  <c r="R315" i="8"/>
  <c r="R367" i="8"/>
  <c r="P465" i="8"/>
  <c r="R120" i="2"/>
  <c r="R119" i="2"/>
  <c r="R118" i="2"/>
  <c r="R282" i="3"/>
  <c r="P373" i="3"/>
  <c r="T424" i="3"/>
  <c r="P448" i="3"/>
  <c r="P497" i="3"/>
  <c r="T534" i="3"/>
  <c r="R573" i="3"/>
  <c r="P580" i="3"/>
  <c r="P593" i="3"/>
  <c r="P632" i="3"/>
  <c r="BK696" i="3"/>
  <c r="J696" i="3"/>
  <c r="J111" i="3" s="1"/>
  <c r="BK728" i="3"/>
  <c r="J728" i="3"/>
  <c r="J112" i="3"/>
  <c r="BK776" i="3"/>
  <c r="J776" i="3" s="1"/>
  <c r="J113" i="3" s="1"/>
  <c r="BK847" i="3"/>
  <c r="J847" i="3" s="1"/>
  <c r="J115" i="3" s="1"/>
  <c r="T847" i="3"/>
  <c r="R881" i="3"/>
  <c r="BK952" i="3"/>
  <c r="J952" i="3" s="1"/>
  <c r="J117" i="3" s="1"/>
  <c r="BK1039" i="3"/>
  <c r="J1039" i="3"/>
  <c r="J118" i="3" s="1"/>
  <c r="BK1082" i="3"/>
  <c r="J1082" i="3"/>
  <c r="J119" i="3" s="1"/>
  <c r="BK1107" i="3"/>
  <c r="J1107" i="3"/>
  <c r="J120" i="3"/>
  <c r="BK1127" i="3"/>
  <c r="J1127" i="3" s="1"/>
  <c r="J122" i="3" s="1"/>
  <c r="BK1140" i="3"/>
  <c r="J1140" i="3" s="1"/>
  <c r="J123" i="3" s="1"/>
  <c r="BK1161" i="3"/>
  <c r="J1161" i="3"/>
  <c r="J124" i="3" s="1"/>
  <c r="T1161" i="3"/>
  <c r="P124" i="4"/>
  <c r="R165" i="4"/>
  <c r="R256" i="4"/>
  <c r="T281" i="4"/>
  <c r="BK378" i="4"/>
  <c r="J378" i="4"/>
  <c r="J102" i="4" s="1"/>
  <c r="T515" i="4"/>
  <c r="R123" i="6"/>
  <c r="T130" i="6"/>
  <c r="P135" i="6"/>
  <c r="BK150" i="6"/>
  <c r="J150" i="6"/>
  <c r="J100" i="6"/>
  <c r="R181" i="6"/>
  <c r="P210" i="6"/>
  <c r="P126" i="7"/>
  <c r="P121" i="7"/>
  <c r="AU100" i="1" s="1"/>
  <c r="BK151" i="7"/>
  <c r="J151" i="7"/>
  <c r="J100" i="7"/>
  <c r="BK166" i="7"/>
  <c r="J166" i="7" s="1"/>
  <c r="J101" i="7" s="1"/>
  <c r="T125" i="8"/>
  <c r="P138" i="8"/>
  <c r="BK169" i="8"/>
  <c r="J169" i="8" s="1"/>
  <c r="J99" i="8" s="1"/>
  <c r="BK233" i="8"/>
  <c r="J233" i="8" s="1"/>
  <c r="J100" i="8" s="1"/>
  <c r="BK281" i="8"/>
  <c r="J281" i="8"/>
  <c r="J101" i="8" s="1"/>
  <c r="BK315" i="8"/>
  <c r="J315" i="8"/>
  <c r="J102" i="8"/>
  <c r="P367" i="8"/>
  <c r="R465" i="8"/>
  <c r="BK120" i="2"/>
  <c r="J120" i="2" s="1"/>
  <c r="J98" i="2" s="1"/>
  <c r="P146" i="3"/>
  <c r="P282" i="3"/>
  <c r="BK373" i="3"/>
  <c r="J373" i="3" s="1"/>
  <c r="J100" i="3" s="1"/>
  <c r="BK424" i="3"/>
  <c r="J424" i="3" s="1"/>
  <c r="J101" i="3" s="1"/>
  <c r="BK448" i="3"/>
  <c r="J448" i="3"/>
  <c r="J102" i="3" s="1"/>
  <c r="BK497" i="3"/>
  <c r="J497" i="3"/>
  <c r="J103" i="3"/>
  <c r="R534" i="3"/>
  <c r="P573" i="3"/>
  <c r="R580" i="3"/>
  <c r="T593" i="3"/>
  <c r="R632" i="3"/>
  <c r="R696" i="3"/>
  <c r="P728" i="3"/>
  <c r="P776" i="3"/>
  <c r="BK829" i="3"/>
  <c r="J829" i="3" s="1"/>
  <c r="J114" i="3" s="1"/>
  <c r="T829" i="3"/>
  <c r="BK881" i="3"/>
  <c r="J881" i="3" s="1"/>
  <c r="J116" i="3" s="1"/>
  <c r="T952" i="3"/>
  <c r="P1039" i="3"/>
  <c r="T1082" i="3"/>
  <c r="P1107" i="3"/>
  <c r="T1127" i="3"/>
  <c r="T1140" i="3"/>
  <c r="R1161" i="3"/>
  <c r="R124" i="4"/>
  <c r="R123" i="4"/>
  <c r="BK165" i="4"/>
  <c r="J165" i="4" s="1"/>
  <c r="J98" i="4" s="1"/>
  <c r="BK256" i="4"/>
  <c r="J256" i="4"/>
  <c r="J100" i="4" s="1"/>
  <c r="BK281" i="4"/>
  <c r="J281" i="4"/>
  <c r="J101" i="4"/>
  <c r="P378" i="4"/>
  <c r="P515" i="4"/>
  <c r="P125" i="5"/>
  <c r="P124" i="5"/>
  <c r="AU98" i="1" s="1"/>
  <c r="BK138" i="5"/>
  <c r="J138" i="5"/>
  <c r="J98" i="5"/>
  <c r="T138" i="5"/>
  <c r="R160" i="5"/>
  <c r="BK186" i="5"/>
  <c r="J186" i="5"/>
  <c r="J101" i="5" s="1"/>
  <c r="BK220" i="5"/>
  <c r="J220" i="5" s="1"/>
  <c r="J102" i="5" s="1"/>
  <c r="R220" i="5"/>
  <c r="BK266" i="5"/>
  <c r="J266" i="5" s="1"/>
  <c r="J103" i="5" s="1"/>
  <c r="T266" i="5"/>
  <c r="BK123" i="6"/>
  <c r="J123" i="6" s="1"/>
  <c r="J97" i="6" s="1"/>
  <c r="BK130" i="6"/>
  <c r="J130" i="6"/>
  <c r="J98" i="6" s="1"/>
  <c r="T135" i="6"/>
  <c r="R150" i="6"/>
  <c r="P181" i="6"/>
  <c r="T210" i="6"/>
  <c r="T126" i="7"/>
  <c r="R151" i="7"/>
  <c r="R121" i="7" s="1"/>
  <c r="R166" i="7"/>
  <c r="R125" i="8"/>
  <c r="R124" i="8"/>
  <c r="T138" i="8"/>
  <c r="P169" i="8"/>
  <c r="P233" i="8"/>
  <c r="P281" i="8"/>
  <c r="P315" i="8"/>
  <c r="T367" i="8"/>
  <c r="T465" i="8"/>
  <c r="BK690" i="3"/>
  <c r="J690" i="3" s="1"/>
  <c r="J110" i="3" s="1"/>
  <c r="BK1168" i="3"/>
  <c r="J1168" i="3"/>
  <c r="J125" i="3" s="1"/>
  <c r="BK285" i="5"/>
  <c r="J285" i="5" s="1"/>
  <c r="J104" i="5" s="1"/>
  <c r="BK182" i="5"/>
  <c r="J182" i="5"/>
  <c r="J100" i="5" s="1"/>
  <c r="BK588" i="3"/>
  <c r="J588" i="3" s="1"/>
  <c r="J107" i="3" s="1"/>
  <c r="BK1119" i="3"/>
  <c r="J1119" i="3" s="1"/>
  <c r="J121" i="3" s="1"/>
  <c r="BK123" i="7"/>
  <c r="J123" i="7" s="1"/>
  <c r="J98" i="7" s="1"/>
  <c r="BK251" i="4"/>
  <c r="J251" i="4"/>
  <c r="J99" i="4" s="1"/>
  <c r="E85" i="8"/>
  <c r="J91" i="8"/>
  <c r="F121" i="8"/>
  <c r="BE148" i="8"/>
  <c r="BE170" i="8"/>
  <c r="BE355" i="8"/>
  <c r="BE374" i="8"/>
  <c r="F120" i="8"/>
  <c r="BE135" i="8"/>
  <c r="BE139" i="8"/>
  <c r="BE151" i="8"/>
  <c r="BE154" i="8"/>
  <c r="BE160" i="8"/>
  <c r="BE197" i="8"/>
  <c r="BE206" i="8"/>
  <c r="BE224" i="8"/>
  <c r="BE227" i="8"/>
  <c r="BE240" i="8"/>
  <c r="BE246" i="8"/>
  <c r="BE251" i="8"/>
  <c r="BE260" i="8"/>
  <c r="BE275" i="8"/>
  <c r="BE288" i="8"/>
  <c r="BE297" i="8"/>
  <c r="BE303" i="8"/>
  <c r="BE328" i="8"/>
  <c r="BE331" i="8"/>
  <c r="BE337" i="8"/>
  <c r="BE346" i="8"/>
  <c r="BE349" i="8"/>
  <c r="BE352" i="8"/>
  <c r="BE358" i="8"/>
  <c r="BE364" i="8"/>
  <c r="BE389" i="8"/>
  <c r="BE395" i="8"/>
  <c r="BE404" i="8"/>
  <c r="BE416" i="8"/>
  <c r="BE419" i="8"/>
  <c r="BE428" i="8"/>
  <c r="BE441" i="8"/>
  <c r="BE450" i="8"/>
  <c r="BE459" i="8"/>
  <c r="BE466" i="8"/>
  <c r="BE475" i="8"/>
  <c r="BE478" i="8"/>
  <c r="BE481" i="8"/>
  <c r="BE490" i="8"/>
  <c r="BE493" i="8"/>
  <c r="BE499" i="8"/>
  <c r="BE505" i="8"/>
  <c r="BE508" i="8"/>
  <c r="BE511" i="8"/>
  <c r="BE529" i="8"/>
  <c r="BE532" i="8"/>
  <c r="BE535" i="8"/>
  <c r="BE541" i="8"/>
  <c r="J89" i="8"/>
  <c r="J92" i="8"/>
  <c r="BE126" i="8"/>
  <c r="BE129" i="8"/>
  <c r="BE142" i="8"/>
  <c r="BE179" i="8"/>
  <c r="BE188" i="8"/>
  <c r="BE191" i="8"/>
  <c r="BE194" i="8"/>
  <c r="BE212" i="8"/>
  <c r="BE218" i="8"/>
  <c r="BE221" i="8"/>
  <c r="BE230" i="8"/>
  <c r="BE237" i="8"/>
  <c r="BE249" i="8"/>
  <c r="BE254" i="8"/>
  <c r="BE269" i="8"/>
  <c r="BE282" i="8"/>
  <c r="BE285" i="8"/>
  <c r="BE300" i="8"/>
  <c r="BE306" i="8"/>
  <c r="BE309" i="8"/>
  <c r="BE319" i="8"/>
  <c r="BE322" i="8"/>
  <c r="BE334" i="8"/>
  <c r="BE340" i="8"/>
  <c r="BE361" i="8"/>
  <c r="BE368" i="8"/>
  <c r="BE371" i="8"/>
  <c r="BE380" i="8"/>
  <c r="BE383" i="8"/>
  <c r="BE386" i="8"/>
  <c r="BE401" i="8"/>
  <c r="BE410" i="8"/>
  <c r="BE422" i="8"/>
  <c r="BE425" i="8"/>
  <c r="BE431" i="8"/>
  <c r="BE443" i="8"/>
  <c r="BE448" i="8"/>
  <c r="BE453" i="8"/>
  <c r="BE456" i="8"/>
  <c r="BE472" i="8"/>
  <c r="BE484" i="8"/>
  <c r="BE487" i="8"/>
  <c r="BE132" i="8"/>
  <c r="BE145" i="8"/>
  <c r="BE157" i="8"/>
  <c r="BE163" i="8"/>
  <c r="BE166" i="8"/>
  <c r="BE173" i="8"/>
  <c r="BE176" i="8"/>
  <c r="BE182" i="8"/>
  <c r="BE185" i="8"/>
  <c r="BE200" i="8"/>
  <c r="BE203" i="8"/>
  <c r="BE209" i="8"/>
  <c r="BE215" i="8"/>
  <c r="BE234" i="8"/>
  <c r="BE243" i="8"/>
  <c r="BE257" i="8"/>
  <c r="BE263" i="8"/>
  <c r="BE266" i="8"/>
  <c r="BE272" i="8"/>
  <c r="BE278" i="8"/>
  <c r="BE291" i="8"/>
  <c r="BE294" i="8"/>
  <c r="BE312" i="8"/>
  <c r="BE316" i="8"/>
  <c r="BE325" i="8"/>
  <c r="BE343" i="8"/>
  <c r="BE377" i="8"/>
  <c r="BE392" i="8"/>
  <c r="BE398" i="8"/>
  <c r="BE407" i="8"/>
  <c r="BE413" i="8"/>
  <c r="BE434" i="8"/>
  <c r="BE436" i="8"/>
  <c r="BE439" i="8"/>
  <c r="BE446" i="8"/>
  <c r="BE462" i="8"/>
  <c r="BE469" i="8"/>
  <c r="BE496" i="8"/>
  <c r="BE502" i="8"/>
  <c r="BE514" i="8"/>
  <c r="BE517" i="8"/>
  <c r="BE520" i="8"/>
  <c r="BE523" i="8"/>
  <c r="BE526" i="8"/>
  <c r="BE538" i="8"/>
  <c r="BE544" i="8"/>
  <c r="BE547" i="8"/>
  <c r="J91" i="7"/>
  <c r="E111" i="7"/>
  <c r="J115" i="7"/>
  <c r="J118" i="7"/>
  <c r="BE127" i="7"/>
  <c r="BE143" i="7"/>
  <c r="BE152" i="7"/>
  <c r="BE158" i="7"/>
  <c r="F117" i="7"/>
  <c r="F118" i="7"/>
  <c r="BE131" i="7"/>
  <c r="BE135" i="7"/>
  <c r="BE141" i="7"/>
  <c r="BE147" i="7"/>
  <c r="BE156" i="7"/>
  <c r="BE160" i="7"/>
  <c r="BE164" i="7"/>
  <c r="BE169" i="7"/>
  <c r="BE171" i="7"/>
  <c r="BE124" i="7"/>
  <c r="BE129" i="7"/>
  <c r="BE133" i="7"/>
  <c r="BE137" i="7"/>
  <c r="BE139" i="7"/>
  <c r="BE145" i="7"/>
  <c r="BE149" i="7"/>
  <c r="BE154" i="7"/>
  <c r="BE162" i="7"/>
  <c r="BE167" i="7"/>
  <c r="BE196" i="6"/>
  <c r="BE198" i="6"/>
  <c r="BE200" i="6"/>
  <c r="BE217" i="6"/>
  <c r="E85" i="6"/>
  <c r="F92" i="6"/>
  <c r="F118" i="6"/>
  <c r="J119" i="6"/>
  <c r="BE124" i="6"/>
  <c r="BE131" i="6"/>
  <c r="BE136" i="6"/>
  <c r="BE138" i="6"/>
  <c r="BE148" i="6"/>
  <c r="BE151" i="6"/>
  <c r="BE163" i="6"/>
  <c r="BE169" i="6"/>
  <c r="BE186" i="6"/>
  <c r="BE206" i="6"/>
  <c r="BE215" i="6"/>
  <c r="J89" i="6"/>
  <c r="J91" i="6"/>
  <c r="BE126" i="6"/>
  <c r="BE128" i="6"/>
  <c r="BE140" i="6"/>
  <c r="BE144" i="6"/>
  <c r="BE155" i="6"/>
  <c r="BE157" i="6"/>
  <c r="BE165" i="6"/>
  <c r="BE167" i="6"/>
  <c r="BE173" i="6"/>
  <c r="BE175" i="6"/>
  <c r="BE184" i="6"/>
  <c r="BE190" i="6"/>
  <c r="BE194" i="6"/>
  <c r="BE208" i="6"/>
  <c r="BE211" i="6"/>
  <c r="BE133" i="6"/>
  <c r="BE142" i="6"/>
  <c r="BE146" i="6"/>
  <c r="BE153" i="6"/>
  <c r="BE159" i="6"/>
  <c r="BE161" i="6"/>
  <c r="BE171" i="6"/>
  <c r="BE177" i="6"/>
  <c r="BE179" i="6"/>
  <c r="BE182" i="6"/>
  <c r="BE188" i="6"/>
  <c r="BE192" i="6"/>
  <c r="BE202" i="6"/>
  <c r="BE204" i="6"/>
  <c r="BE213" i="6"/>
  <c r="F91" i="5"/>
  <c r="E114" i="5"/>
  <c r="J118" i="5"/>
  <c r="F121" i="5"/>
  <c r="BE126" i="5"/>
  <c r="BE132" i="5"/>
  <c r="BE142" i="5"/>
  <c r="BE148" i="5"/>
  <c r="BE154" i="5"/>
  <c r="BE157" i="5"/>
  <c r="BE161" i="5"/>
  <c r="BE208" i="5"/>
  <c r="BE263" i="5"/>
  <c r="BE267" i="5"/>
  <c r="J124" i="4"/>
  <c r="J97" i="4" s="1"/>
  <c r="BE176" i="5"/>
  <c r="BE179" i="5"/>
  <c r="BE193" i="5"/>
  <c r="BE199" i="5"/>
  <c r="BE211" i="5"/>
  <c r="BE236" i="5"/>
  <c r="BE242" i="5"/>
  <c r="BE245" i="5"/>
  <c r="BE248" i="5"/>
  <c r="J91" i="5"/>
  <c r="J121" i="5"/>
  <c r="BE129" i="5"/>
  <c r="BE145" i="5"/>
  <c r="BE151" i="5"/>
  <c r="BE167" i="5"/>
  <c r="BE170" i="5"/>
  <c r="BE173" i="5"/>
  <c r="BE183" i="5"/>
  <c r="BE187" i="5"/>
  <c r="BE196" i="5"/>
  <c r="BE202" i="5"/>
  <c r="BE205" i="5"/>
  <c r="BE214" i="5"/>
  <c r="BE221" i="5"/>
  <c r="BE224" i="5"/>
  <c r="BE227" i="5"/>
  <c r="BE239" i="5"/>
  <c r="BE273" i="5"/>
  <c r="BE276" i="5"/>
  <c r="BE282" i="5"/>
  <c r="BE286" i="5"/>
  <c r="BE135" i="5"/>
  <c r="BE139" i="5"/>
  <c r="BE164" i="5"/>
  <c r="BE190" i="5"/>
  <c r="BE217" i="5"/>
  <c r="BE230" i="5"/>
  <c r="BE233" i="5"/>
  <c r="BE251" i="5"/>
  <c r="BE254" i="5"/>
  <c r="BE257" i="5"/>
  <c r="BE260" i="5"/>
  <c r="BE270" i="5"/>
  <c r="BE279" i="5"/>
  <c r="J117" i="4"/>
  <c r="J120" i="4"/>
  <c r="BE125" i="4"/>
  <c r="BE137" i="4"/>
  <c r="BE153" i="4"/>
  <c r="J146" i="3"/>
  <c r="J97" i="3"/>
  <c r="E85" i="4"/>
  <c r="F91" i="4"/>
  <c r="F120" i="4"/>
  <c r="BE141" i="4"/>
  <c r="BE145" i="4"/>
  <c r="BE149" i="4"/>
  <c r="BE157" i="4"/>
  <c r="BE174" i="4"/>
  <c r="BE194" i="4"/>
  <c r="BE202" i="4"/>
  <c r="BE218" i="4"/>
  <c r="BE222" i="4"/>
  <c r="BE230" i="4"/>
  <c r="BE239" i="4"/>
  <c r="BE261" i="4"/>
  <c r="BE273" i="4"/>
  <c r="BE286" i="4"/>
  <c r="BE294" i="4"/>
  <c r="BE302" i="4"/>
  <c r="BE306" i="4"/>
  <c r="BE318" i="4"/>
  <c r="BE326" i="4"/>
  <c r="BE358" i="4"/>
  <c r="BE362" i="4"/>
  <c r="BE366" i="4"/>
  <c r="BE374" i="4"/>
  <c r="BE379" i="4"/>
  <c r="BE387" i="4"/>
  <c r="BE399" i="4"/>
  <c r="BE403" i="4"/>
  <c r="BE411" i="4"/>
  <c r="BE427" i="4"/>
  <c r="BE435" i="4"/>
  <c r="BE471" i="4"/>
  <c r="BE479" i="4"/>
  <c r="BE491" i="4"/>
  <c r="BE499" i="4"/>
  <c r="BE503" i="4"/>
  <c r="BE516" i="4"/>
  <c r="BE528" i="4"/>
  <c r="BE552" i="4"/>
  <c r="BE568" i="4"/>
  <c r="BE580" i="4"/>
  <c r="BE604" i="4"/>
  <c r="BE608" i="4"/>
  <c r="BE616" i="4"/>
  <c r="BE624" i="4"/>
  <c r="BE628" i="4"/>
  <c r="BE644" i="4"/>
  <c r="BE161" i="4"/>
  <c r="BE166" i="4"/>
  <c r="BE170" i="4"/>
  <c r="BE178" i="4"/>
  <c r="BE214" i="4"/>
  <c r="BE257" i="4"/>
  <c r="BE269" i="4"/>
  <c r="BE279" i="4"/>
  <c r="BE310" i="4"/>
  <c r="BE330" i="4"/>
  <c r="BE334" i="4"/>
  <c r="BE338" i="4"/>
  <c r="BE342" i="4"/>
  <c r="BE354" i="4"/>
  <c r="BE370" i="4"/>
  <c r="BE391" i="4"/>
  <c r="BE407" i="4"/>
  <c r="BE431" i="4"/>
  <c r="BE443" i="4"/>
  <c r="BE455" i="4"/>
  <c r="BE463" i="4"/>
  <c r="BE475" i="4"/>
  <c r="BE495" i="4"/>
  <c r="BE511" i="4"/>
  <c r="BE520" i="4"/>
  <c r="BE532" i="4"/>
  <c r="BE540" i="4"/>
  <c r="BE544" i="4"/>
  <c r="BE548" i="4"/>
  <c r="BE556" i="4"/>
  <c r="BE560" i="4"/>
  <c r="BE564" i="4"/>
  <c r="BE588" i="4"/>
  <c r="BE596" i="4"/>
  <c r="BE612" i="4"/>
  <c r="BE620" i="4"/>
  <c r="BE632" i="4"/>
  <c r="BE636" i="4"/>
  <c r="BE640" i="4"/>
  <c r="J91" i="4"/>
  <c r="BE129" i="4"/>
  <c r="BE133" i="4"/>
  <c r="BE182" i="4"/>
  <c r="BE186" i="4"/>
  <c r="BE190" i="4"/>
  <c r="BE198" i="4"/>
  <c r="BE206" i="4"/>
  <c r="BE210" i="4"/>
  <c r="BE226" i="4"/>
  <c r="BE235" i="4"/>
  <c r="BE243" i="4"/>
  <c r="BE247" i="4"/>
  <c r="BE252" i="4"/>
  <c r="BE265" i="4"/>
  <c r="BE277" i="4"/>
  <c r="BE282" i="4"/>
  <c r="BE290" i="4"/>
  <c r="BE298" i="4"/>
  <c r="BE314" i="4"/>
  <c r="BE322" i="4"/>
  <c r="BE346" i="4"/>
  <c r="BE350" i="4"/>
  <c r="BE383" i="4"/>
  <c r="BE395" i="4"/>
  <c r="BE415" i="4"/>
  <c r="BE419" i="4"/>
  <c r="BE423" i="4"/>
  <c r="BE439" i="4"/>
  <c r="BE447" i="4"/>
  <c r="BE451" i="4"/>
  <c r="BE459" i="4"/>
  <c r="BE467" i="4"/>
  <c r="BE483" i="4"/>
  <c r="BE487" i="4"/>
  <c r="BE507" i="4"/>
  <c r="BE524" i="4"/>
  <c r="BE536" i="4"/>
  <c r="BE572" i="4"/>
  <c r="BE576" i="4"/>
  <c r="BE584" i="4"/>
  <c r="BE592" i="4"/>
  <c r="BE600" i="4"/>
  <c r="E85" i="3"/>
  <c r="J89" i="3"/>
  <c r="F92" i="3"/>
  <c r="BE147" i="3"/>
  <c r="BE156" i="3"/>
  <c r="BE171" i="3"/>
  <c r="BE179" i="3"/>
  <c r="BE183" i="3"/>
  <c r="BE190" i="3"/>
  <c r="BE200" i="3"/>
  <c r="BE205" i="3"/>
  <c r="BE209" i="3"/>
  <c r="BE213" i="3"/>
  <c r="BE215" i="3"/>
  <c r="BE224" i="3"/>
  <c r="BE229" i="3"/>
  <c r="BE237" i="3"/>
  <c r="BE241" i="3"/>
  <c r="BE245" i="3"/>
  <c r="BE260" i="3"/>
  <c r="BE275" i="3"/>
  <c r="BE291" i="3"/>
  <c r="BE302" i="3"/>
  <c r="BE321" i="3"/>
  <c r="BE327" i="3"/>
  <c r="BE333" i="3"/>
  <c r="BE362" i="3"/>
  <c r="BE366" i="3"/>
  <c r="BE376" i="3"/>
  <c r="BE378" i="3"/>
  <c r="BE385" i="3"/>
  <c r="BE391" i="3"/>
  <c r="BE406" i="3"/>
  <c r="BE414" i="3"/>
  <c r="BE420" i="3"/>
  <c r="BE425" i="3"/>
  <c r="BE434" i="3"/>
  <c r="BE438" i="3"/>
  <c r="BE442" i="3"/>
  <c r="BE470" i="3"/>
  <c r="BE486" i="3"/>
  <c r="BE505" i="3"/>
  <c r="BE513" i="3"/>
  <c r="BE518" i="3"/>
  <c r="BE523" i="3"/>
  <c r="BE532" i="3"/>
  <c r="BE545" i="3"/>
  <c r="BE553" i="3"/>
  <c r="BE569" i="3"/>
  <c r="BE578" i="3"/>
  <c r="BE603" i="3"/>
  <c r="BE608" i="3"/>
  <c r="BE612" i="3"/>
  <c r="BE624" i="3"/>
  <c r="BE639" i="3"/>
  <c r="BE643" i="3"/>
  <c r="BE647" i="3"/>
  <c r="BE662" i="3"/>
  <c r="BE684" i="3"/>
  <c r="BE697" i="3"/>
  <c r="BE729" i="3"/>
  <c r="BE734" i="3"/>
  <c r="BE740" i="3"/>
  <c r="BE745" i="3"/>
  <c r="BE760" i="3"/>
  <c r="BE767" i="3"/>
  <c r="BE803" i="3"/>
  <c r="BE816" i="3"/>
  <c r="BE820" i="3"/>
  <c r="BE825" i="3"/>
  <c r="BE845" i="3"/>
  <c r="BE848" i="3"/>
  <c r="BE879" i="3"/>
  <c r="BE888" i="3"/>
  <c r="BE892" i="3"/>
  <c r="BE901" i="3"/>
  <c r="BE903" i="3"/>
  <c r="BE912" i="3"/>
  <c r="BE923" i="3"/>
  <c r="BE934" i="3"/>
  <c r="BE938" i="3"/>
  <c r="BE942" i="3"/>
  <c r="BE955" i="3"/>
  <c r="BE973" i="3"/>
  <c r="BE979" i="3"/>
  <c r="BE996" i="3"/>
  <c r="BE998" i="3"/>
  <c r="BE1006" i="3"/>
  <c r="BE1010" i="3"/>
  <c r="BE1016" i="3"/>
  <c r="BE1018" i="3"/>
  <c r="BE1020" i="3"/>
  <c r="BE1037" i="3"/>
  <c r="BE1065" i="3"/>
  <c r="BE1083" i="3"/>
  <c r="BE1087" i="3"/>
  <c r="BE1093" i="3"/>
  <c r="BE1105" i="3"/>
  <c r="BE1115" i="3"/>
  <c r="BE1136" i="3"/>
  <c r="BE1152" i="3"/>
  <c r="BE1154" i="3"/>
  <c r="BE1159" i="3"/>
  <c r="BE1166" i="3"/>
  <c r="BK119" i="2"/>
  <c r="BK118" i="2" s="1"/>
  <c r="J118" i="2" s="1"/>
  <c r="J96" i="2" s="1"/>
  <c r="J91" i="3"/>
  <c r="J92" i="3"/>
  <c r="BE154" i="3"/>
  <c r="BE160" i="3"/>
  <c r="BE167" i="3"/>
  <c r="BE177" i="3"/>
  <c r="BE185" i="3"/>
  <c r="BE198" i="3"/>
  <c r="BE227" i="3"/>
  <c r="BE234" i="3"/>
  <c r="BE239" i="3"/>
  <c r="BE243" i="3"/>
  <c r="BE247" i="3"/>
  <c r="BE258" i="3"/>
  <c r="BE262" i="3"/>
  <c r="BE269" i="3"/>
  <c r="BE273" i="3"/>
  <c r="BE295" i="3"/>
  <c r="BE314" i="3"/>
  <c r="BE319" i="3"/>
  <c r="BE341" i="3"/>
  <c r="BE347" i="3"/>
  <c r="BE356" i="3"/>
  <c r="BE358" i="3"/>
  <c r="BE368" i="3"/>
  <c r="BE371" i="3"/>
  <c r="BE374" i="3"/>
  <c r="BE387" i="3"/>
  <c r="BE399" i="3"/>
  <c r="BE411" i="3"/>
  <c r="BE418" i="3"/>
  <c r="BE436" i="3"/>
  <c r="BE445" i="3"/>
  <c r="BE449" i="3"/>
  <c r="BE474" i="3"/>
  <c r="BE493" i="3"/>
  <c r="BE509" i="3"/>
  <c r="BE515" i="3"/>
  <c r="BE535" i="3"/>
  <c r="BE562" i="3"/>
  <c r="BE564" i="3"/>
  <c r="BE574" i="3"/>
  <c r="BE581" i="3"/>
  <c r="BE589" i="3"/>
  <c r="BE594" i="3"/>
  <c r="BE606" i="3"/>
  <c r="BE616" i="3"/>
  <c r="BE626" i="3"/>
  <c r="BE633" i="3"/>
  <c r="BE645" i="3"/>
  <c r="BE656" i="3"/>
  <c r="BE666" i="3"/>
  <c r="BE672" i="3"/>
  <c r="BE680" i="3"/>
  <c r="BE691" i="3"/>
  <c r="BE708" i="3"/>
  <c r="BE712" i="3"/>
  <c r="BE720" i="3"/>
  <c r="BE726" i="3"/>
  <c r="BE732" i="3"/>
  <c r="BE736" i="3"/>
  <c r="BE747" i="3"/>
  <c r="BE751" i="3"/>
  <c r="BE754" i="3"/>
  <c r="BE762" i="3"/>
  <c r="BE769" i="3"/>
  <c r="BE774" i="3"/>
  <c r="BE777" i="3"/>
  <c r="BE788" i="3"/>
  <c r="BE794" i="3"/>
  <c r="BE809" i="3"/>
  <c r="BE811" i="3"/>
  <c r="BE818" i="3"/>
  <c r="BE827" i="3"/>
  <c r="BE830" i="3"/>
  <c r="BE843" i="3"/>
  <c r="BE854" i="3"/>
  <c r="BE864" i="3"/>
  <c r="BE873" i="3"/>
  <c r="BE894" i="3"/>
  <c r="BE896" i="3"/>
  <c r="BE910" i="3"/>
  <c r="BE917" i="3"/>
  <c r="BE926" i="3"/>
  <c r="BE930" i="3"/>
  <c r="BE932" i="3"/>
  <c r="BE946" i="3"/>
  <c r="BE963" i="3"/>
  <c r="BE976" i="3"/>
  <c r="BE984" i="3"/>
  <c r="BE992" i="3"/>
  <c r="BE1004" i="3"/>
  <c r="BE1008" i="3"/>
  <c r="BE1014" i="3"/>
  <c r="BE1022" i="3"/>
  <c r="BE1028" i="3"/>
  <c r="BE1035" i="3"/>
  <c r="BE1040" i="3"/>
  <c r="BE1050" i="3"/>
  <c r="BE1052" i="3"/>
  <c r="BE1070" i="3"/>
  <c r="BE1076" i="3"/>
  <c r="BE1080" i="3"/>
  <c r="BE1110" i="3"/>
  <c r="BE1120" i="3"/>
  <c r="BE1132" i="3"/>
  <c r="BE1138" i="3"/>
  <c r="BE1144" i="3"/>
  <c r="BE1156" i="3"/>
  <c r="BE1162" i="3"/>
  <c r="BE1169" i="3"/>
  <c r="F91" i="3"/>
  <c r="BE151" i="3"/>
  <c r="BE158" i="3"/>
  <c r="BE162" i="3"/>
  <c r="BE169" i="3"/>
  <c r="BE181" i="3"/>
  <c r="BE188" i="3"/>
  <c r="BE192" i="3"/>
  <c r="BE196" i="3"/>
  <c r="BE203" i="3"/>
  <c r="BE219" i="3"/>
  <c r="BE222" i="3"/>
  <c r="BE249" i="3"/>
  <c r="BE251" i="3"/>
  <c r="BE253" i="3"/>
  <c r="BE271" i="3"/>
  <c r="BE280" i="3"/>
  <c r="BE283" i="3"/>
  <c r="BE285" i="3"/>
  <c r="BE297" i="3"/>
  <c r="BE309" i="3"/>
  <c r="BE323" i="3"/>
  <c r="BE329" i="3"/>
  <c r="BE337" i="3"/>
  <c r="BE345" i="3"/>
  <c r="BE349" i="3"/>
  <c r="BE351" i="3"/>
  <c r="BE380" i="3"/>
  <c r="BE389" i="3"/>
  <c r="BE395" i="3"/>
  <c r="BE401" i="3"/>
  <c r="BE416" i="3"/>
  <c r="BE422" i="3"/>
  <c r="BE428" i="3"/>
  <c r="BE440" i="3"/>
  <c r="BE460" i="3"/>
  <c r="BE468" i="3"/>
  <c r="BE484" i="3"/>
  <c r="BE488" i="3"/>
  <c r="BE498" i="3"/>
  <c r="BE521" i="3"/>
  <c r="BE530" i="3"/>
  <c r="BE541" i="3"/>
  <c r="BE549" i="3"/>
  <c r="BE557" i="3"/>
  <c r="BE583" i="3"/>
  <c r="BE596" i="3"/>
  <c r="BE599" i="3"/>
  <c r="BE610" i="3"/>
  <c r="BE620" i="3"/>
  <c r="BE637" i="3"/>
  <c r="BE641" i="3"/>
  <c r="BE651" i="3"/>
  <c r="BE654" i="3"/>
  <c r="BE670" i="3"/>
  <c r="BE676" i="3"/>
  <c r="BE686" i="3"/>
  <c r="BE701" i="3"/>
  <c r="BE710" i="3"/>
  <c r="BE717" i="3"/>
  <c r="BE724" i="3"/>
  <c r="BE784" i="3"/>
  <c r="BE790" i="3"/>
  <c r="BE799" i="3"/>
  <c r="BE805" i="3"/>
  <c r="BE834" i="3"/>
  <c r="BE839" i="3"/>
  <c r="BE850" i="3"/>
  <c r="BE852" i="3"/>
  <c r="BE860" i="3"/>
  <c r="BE868" i="3"/>
  <c r="BE871" i="3"/>
  <c r="BE875" i="3"/>
  <c r="BE882" i="3"/>
  <c r="BE884" i="3"/>
  <c r="BE890" i="3"/>
  <c r="BE899" i="3"/>
  <c r="BE908" i="3"/>
  <c r="BE919" i="3"/>
  <c r="BE950" i="3"/>
  <c r="BE953" i="3"/>
  <c r="BE958" i="3"/>
  <c r="BE960" i="3"/>
  <c r="BE965" i="3"/>
  <c r="BE968" i="3"/>
  <c r="BE970" i="3"/>
  <c r="BE990" i="3"/>
  <c r="BE994" i="3"/>
  <c r="BE1000" i="3"/>
  <c r="BE1002" i="3"/>
  <c r="BE1012" i="3"/>
  <c r="BE1024" i="3"/>
  <c r="BE1031" i="3"/>
  <c r="BE1033" i="3"/>
  <c r="BE1046" i="3"/>
  <c r="BE1058" i="3"/>
  <c r="BE1074" i="3"/>
  <c r="BE1085" i="3"/>
  <c r="BE1089" i="3"/>
  <c r="BE1100" i="3"/>
  <c r="BE1108" i="3"/>
  <c r="BE1117" i="3"/>
  <c r="BE1128" i="3"/>
  <c r="BE1134" i="3"/>
  <c r="BE1141" i="3"/>
  <c r="BE1147" i="3"/>
  <c r="BE1150" i="3"/>
  <c r="E85" i="2"/>
  <c r="J89" i="2"/>
  <c r="BE150" i="2"/>
  <c r="BE153" i="2"/>
  <c r="F91" i="2"/>
  <c r="J91" i="2"/>
  <c r="F92" i="2"/>
  <c r="J92" i="2"/>
  <c r="BE121" i="2"/>
  <c r="BE124" i="2"/>
  <c r="BE127" i="2"/>
  <c r="BE130" i="2"/>
  <c r="BE133" i="2"/>
  <c r="BE136" i="2"/>
  <c r="BE139" i="2"/>
  <c r="BE141" i="2"/>
  <c r="BE144" i="2"/>
  <c r="BE147" i="2"/>
  <c r="BB95" i="1"/>
  <c r="J34" i="2"/>
  <c r="AW95" i="1" s="1"/>
  <c r="F35" i="3"/>
  <c r="BB96" i="1"/>
  <c r="F37" i="3"/>
  <c r="BD96" i="1" s="1"/>
  <c r="F36" i="5"/>
  <c r="BC98" i="1"/>
  <c r="F37" i="6"/>
  <c r="BD99" i="1" s="1"/>
  <c r="J34" i="7"/>
  <c r="AW100" i="1"/>
  <c r="F37" i="8"/>
  <c r="BD101" i="1" s="1"/>
  <c r="F36" i="2"/>
  <c r="BC95" i="1"/>
  <c r="F36" i="3"/>
  <c r="BC96" i="1" s="1"/>
  <c r="F36" i="4"/>
  <c r="BC97" i="1"/>
  <c r="F34" i="4"/>
  <c r="BA97" i="1" s="1"/>
  <c r="F35" i="5"/>
  <c r="BB98" i="1"/>
  <c r="F37" i="5"/>
  <c r="BD98" i="1" s="1"/>
  <c r="J34" i="6"/>
  <c r="AW99" i="1"/>
  <c r="F35" i="7"/>
  <c r="BB100" i="1" s="1"/>
  <c r="F35" i="8"/>
  <c r="BB101" i="1"/>
  <c r="J34" i="8"/>
  <c r="AW101" i="1" s="1"/>
  <c r="F34" i="2"/>
  <c r="BA95" i="1"/>
  <c r="J34" i="3"/>
  <c r="AW96" i="1" s="1"/>
  <c r="J34" i="4"/>
  <c r="AW97" i="1"/>
  <c r="F34" i="5"/>
  <c r="BA98" i="1" s="1"/>
  <c r="J34" i="5"/>
  <c r="AW98" i="1"/>
  <c r="F35" i="6"/>
  <c r="BB99" i="1" s="1"/>
  <c r="F36" i="6"/>
  <c r="BC99" i="1"/>
  <c r="F36" i="7"/>
  <c r="BC100" i="1" s="1"/>
  <c r="F36" i="8"/>
  <c r="BC101" i="1"/>
  <c r="F37" i="2"/>
  <c r="BD95" i="1" s="1"/>
  <c r="F34" i="3"/>
  <c r="BA96" i="1"/>
  <c r="F35" i="4"/>
  <c r="BB97" i="1" s="1"/>
  <c r="F37" i="4"/>
  <c r="BD97" i="1"/>
  <c r="F34" i="6"/>
  <c r="BA99" i="1" s="1"/>
  <c r="F34" i="7"/>
  <c r="BA100" i="1"/>
  <c r="F37" i="7"/>
  <c r="BD100" i="1" s="1"/>
  <c r="F34" i="8"/>
  <c r="BA101" i="1"/>
  <c r="R122" i="6" l="1"/>
  <c r="P145" i="3"/>
  <c r="AU96" i="1" s="1"/>
  <c r="P123" i="4"/>
  <c r="AU97" i="1" s="1"/>
  <c r="BK124" i="8"/>
  <c r="J124" i="8" s="1"/>
  <c r="J96" i="8" s="1"/>
  <c r="T122" i="6"/>
  <c r="T124" i="5"/>
  <c r="T123" i="4"/>
  <c r="R145" i="3"/>
  <c r="T124" i="8"/>
  <c r="T121" i="7"/>
  <c r="P124" i="8"/>
  <c r="AU101" i="1"/>
  <c r="P122" i="6"/>
  <c r="AU99" i="1"/>
  <c r="T145" i="3"/>
  <c r="BK145" i="3"/>
  <c r="J145" i="3" s="1"/>
  <c r="J96" i="3" s="1"/>
  <c r="R124" i="5"/>
  <c r="BK123" i="4"/>
  <c r="J123" i="4" s="1"/>
  <c r="J96" i="4" s="1"/>
  <c r="BK122" i="6"/>
  <c r="J122" i="6"/>
  <c r="J96" i="6" s="1"/>
  <c r="J125" i="8"/>
  <c r="J97" i="8"/>
  <c r="BK121" i="7"/>
  <c r="J121" i="7" s="1"/>
  <c r="J30" i="7" s="1"/>
  <c r="AG100" i="1" s="1"/>
  <c r="BK124" i="5"/>
  <c r="J124" i="5"/>
  <c r="J30" i="5" s="1"/>
  <c r="AG98" i="1" s="1"/>
  <c r="AN98" i="1" s="1"/>
  <c r="J119" i="2"/>
  <c r="J97" i="2" s="1"/>
  <c r="J33" i="3"/>
  <c r="AV96" i="1" s="1"/>
  <c r="AT96" i="1" s="1"/>
  <c r="BC94" i="1"/>
  <c r="W32" i="1"/>
  <c r="BA94" i="1"/>
  <c r="W30" i="1"/>
  <c r="BD94" i="1"/>
  <c r="W33" i="1"/>
  <c r="BB94" i="1"/>
  <c r="W31" i="1"/>
  <c r="F33" i="2"/>
  <c r="AZ95" i="1"/>
  <c r="J30" i="2"/>
  <c r="AG95" i="1"/>
  <c r="F33" i="4"/>
  <c r="AZ97" i="1" s="1"/>
  <c r="J33" i="4"/>
  <c r="AV97" i="1"/>
  <c r="AT97" i="1" s="1"/>
  <c r="J33" i="5"/>
  <c r="AV98" i="1"/>
  <c r="AT98" i="1"/>
  <c r="F33" i="5"/>
  <c r="AZ98" i="1"/>
  <c r="F33" i="6"/>
  <c r="AZ99" i="1" s="1"/>
  <c r="J33" i="6"/>
  <c r="AV99" i="1" s="1"/>
  <c r="AT99" i="1" s="1"/>
  <c r="J33" i="7"/>
  <c r="AV100" i="1" s="1"/>
  <c r="AT100" i="1" s="1"/>
  <c r="F33" i="7"/>
  <c r="AZ100" i="1" s="1"/>
  <c r="F33" i="8"/>
  <c r="AZ101" i="1"/>
  <c r="J33" i="2"/>
  <c r="AV95" i="1" s="1"/>
  <c r="AT95" i="1" s="1"/>
  <c r="F33" i="3"/>
  <c r="AZ96" i="1" s="1"/>
  <c r="J33" i="8"/>
  <c r="AV101" i="1" s="1"/>
  <c r="AT101" i="1" s="1"/>
  <c r="AN100" i="1" l="1"/>
  <c r="J96" i="5"/>
  <c r="J96" i="7"/>
  <c r="J39" i="7"/>
  <c r="J39" i="5"/>
  <c r="AN95" i="1"/>
  <c r="J39" i="2"/>
  <c r="AU94" i="1"/>
  <c r="J30" i="3"/>
  <c r="AG96" i="1" s="1"/>
  <c r="J30" i="4"/>
  <c r="AG97" i="1"/>
  <c r="J30" i="8"/>
  <c r="AG101" i="1" s="1"/>
  <c r="J30" i="6"/>
  <c r="AG99" i="1"/>
  <c r="AY94" i="1"/>
  <c r="AZ94" i="1"/>
  <c r="W29" i="1"/>
  <c r="AW94" i="1"/>
  <c r="AK30" i="1" s="1"/>
  <c r="AX94" i="1"/>
  <c r="J39" i="6" l="1"/>
  <c r="J39" i="4"/>
  <c r="J39" i="3"/>
  <c r="J39" i="8"/>
  <c r="AN96" i="1"/>
  <c r="AN97" i="1"/>
  <c r="AN99" i="1"/>
  <c r="AN101" i="1"/>
  <c r="AG94" i="1"/>
  <c r="AK26" i="1"/>
  <c r="AK35" i="1" s="1"/>
  <c r="AV94" i="1"/>
  <c r="AK29" i="1"/>
  <c r="AT94" i="1" l="1"/>
  <c r="AN94" i="1" l="1"/>
</calcChain>
</file>

<file path=xl/sharedStrings.xml><?xml version="1.0" encoding="utf-8"?>
<sst xmlns="http://schemas.openxmlformats.org/spreadsheetml/2006/main" count="20421" uniqueCount="2591">
  <si>
    <t>Export Komplet</t>
  </si>
  <si>
    <t/>
  </si>
  <si>
    <t>2.0</t>
  </si>
  <si>
    <t>ZAMOK</t>
  </si>
  <si>
    <t>False</t>
  </si>
  <si>
    <t>{98217b16-dce4-45cb-a87c-5990ad532218}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</si>
  <si>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</si>
  <si>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</si>
  <si>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</si>
  <si>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</si>
  <si>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</si>
  <si>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</si>
  <si>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</si>
  <si>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</si>
  <si>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23/04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</si>
  <si>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</si>
  <si>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</si>
  <si>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Vybudování učeben a zázemí pro  školní družinu ZŠ B. Němcové</t>
  </si>
  <si>
    <t>KSO:</t>
  </si>
  <si>
    <t>CC-CZ:</t>
  </si>
  <si>
    <t>Místo:</t>
  </si>
  <si>
    <t>B. Němcové 213, 380 01 Dačice</t>
  </si>
  <si>
    <t>Datum:</t>
  </si>
  <si>
    <t>9. 2. 2023</t>
  </si>
  <si>
    <t>Zadavatel:</t>
  </si>
  <si>
    <t>IČ:</t>
  </si>
  <si>
    <t>00246476</t>
  </si>
  <si>
    <t>Město Dačice</t>
  </si>
  <si>
    <t>DIČ:</t>
  </si>
  <si>
    <t>Uchazeč:</t>
  </si>
  <si>
    <t>Vyplň údaj</t>
  </si>
  <si>
    <t>Projektant:</t>
  </si>
  <si>
    <t>Ing. arch. Miroslav Dvořák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</si>
  <si>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</si>
  <si>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</si>
  <si>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</si>
  <si>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</si>
  <si>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</si>
  <si>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</si>
  <si>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</si>
  <si>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</si>
  <si>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</si>
  <si>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</si>
  <si>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</si>
  <si>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</si>
  <si>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</si>
  <si>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</si>
  <si>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</si>
  <si>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</si>
  <si>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</si>
  <si>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</si>
  <si>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</si>
  <si>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</si>
  <si>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</si>
  <si>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</si>
  <si>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</si>
  <si>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</si>
  <si>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</si>
  <si>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</si>
  <si>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</si>
  <si>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</si>
  <si>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</si>
  <si>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</si>
  <si>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</si>
  <si>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</si>
  <si>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</si>
  <si>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</si>
  <si>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</si>
  <si>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</si>
  <si>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</si>
  <si>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</si>
  <si>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</si>
  <si>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</si>
  <si>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</si>
  <si>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</si>
  <si>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</si>
  <si>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</si>
  <si>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</si>
  <si>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</si>
  <si>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</si>
  <si>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</si>
  <si>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</si>
  <si>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23/041</t>
  </si>
  <si>
    <t>VON</t>
  </si>
  <si>
    <t>1</t>
  </si>
  <si>
    <t>{78778c84-041b-4896-9f1b-40501187e9a9}</t>
  </si>
  <si>
    <t>2</t>
  </si>
  <si>
    <t>23/042</t>
  </si>
  <si>
    <t>Stavební část</t>
  </si>
  <si>
    <t>STA</t>
  </si>
  <si>
    <t>{150df67d-4b4f-49e6-838b-04c2b939579c}</t>
  </si>
  <si>
    <t>23/043</t>
  </si>
  <si>
    <t>ZTI, plyn</t>
  </si>
  <si>
    <t>{7b3f2330-3d8a-42fb-b821-be840faa0f13}</t>
  </si>
  <si>
    <t>23/044</t>
  </si>
  <si>
    <t>Přeložka LPS</t>
  </si>
  <si>
    <t>{7c36dd60-3ec5-4d86-a4d7-b407f08c05cd}</t>
  </si>
  <si>
    <t>23/045</t>
  </si>
  <si>
    <t>ÚT</t>
  </si>
  <si>
    <t>{2dbee433-31d8-4270-9942-76e551ad36ac}</t>
  </si>
  <si>
    <t>23/046</t>
  </si>
  <si>
    <t>VZTCH</t>
  </si>
  <si>
    <t>{ed0719be-4dc6-471e-b36a-455a8456c483}</t>
  </si>
  <si>
    <t>23/047</t>
  </si>
  <si>
    <t>EI silno a slaboproud</t>
  </si>
  <si>
    <t>{a0eac6e3-21cc-4307-88ff-2321522ed418}</t>
  </si>
  <si>
    <t>KRYCÍ LIST SOUPISU PRACÍ</t>
  </si>
  <si>
    <t>Objekt:</t>
  </si>
  <si>
    <t>23/041 - VON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</si>
  <si>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</si>
  <si>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</si>
  <si>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</si>
  <si>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</si>
  <si>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</si>
  <si>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</si>
  <si>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</si>
  <si>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</si>
  <si>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</si>
  <si>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</si>
  <si>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</si>
  <si>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</si>
  <si>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</si>
  <si>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</si>
  <si>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</si>
  <si>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</si>
  <si>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</si>
  <si>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</si>
  <si>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</si>
  <si>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</si>
  <si>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</si>
  <si>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</si>
  <si>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</si>
  <si>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</si>
  <si>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</si>
  <si>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</si>
  <si>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</si>
  <si>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013274000</t>
  </si>
  <si>
    <t>Pasportizace objektu před započetím prací</t>
  </si>
  <si>
    <t>soubor</t>
  </si>
  <si>
    <t>1024</t>
  </si>
  <si>
    <t>-1453600864</t>
  </si>
  <si>
    <t>PP</t>
  </si>
  <si>
    <t>P</t>
  </si>
  <si>
    <t>Poznámka k položce:_x000D_
Pozemky a sousední budovy na příjezdové komunikaci a na staveništi. Formou fotodokumentace a odborné zprávy autorizované osoby.2x tištěné paré, 1x elektronicky na CD</t>
  </si>
  <si>
    <t>013284000</t>
  </si>
  <si>
    <t>Pasportizace objektu po provedení prací</t>
  </si>
  <si>
    <t>soub</t>
  </si>
  <si>
    <t>-899106199</t>
  </si>
  <si>
    <t>Poznámka k položce:_x000D_
Pozemky a sousední budovy na příjezdové komunikaci a na staveništi. Formou fotodokumentace a vyhodnocovací odborné zprávy autorizované osoby.2x tištěné paré, 1x elektronicky na CD</t>
  </si>
  <si>
    <t>3</t>
  </si>
  <si>
    <t>005121020R</t>
  </si>
  <si>
    <t>Provoz zařízení staveniště , včetně zřízení a odstranění</t>
  </si>
  <si>
    <t>Soubor</t>
  </si>
  <si>
    <t>4</t>
  </si>
  <si>
    <t>Poznámka k položce:_x000D_
Jedná se především o objekty ZS, pomocné konstrukce a jiná technická zařízení. Oplocení do výšky min. 2,0 m v délce 73 m (včetně vstupní brány), uzamykatelné vstupy, označení tabulkami. Dále ochrana staveb vč. komunikací a zeleně v dosahu účinků stavby, vyznačení podzemních sítí a jejich ochrana. Zabezpečení proti přístupu nepovolaných osob, bezpečné uskladnění materiálu, pořádek na staveništi atd._x000D_
Staveništní panelová vozovka je vykázána ve stavební části</t>
  </si>
  <si>
    <t>005231010R</t>
  </si>
  <si>
    <t>Revize a zkoušky</t>
  </si>
  <si>
    <t>Revize</t>
  </si>
  <si>
    <t>Poznámka k položce:_x000D_
Revize elektro a uzemnění, zkoušky těsnosti, topná zkouška,měření radonu, měření osvětlení, provozní zkoušky vzduchotechniky, zaškolení obsluhy</t>
  </si>
  <si>
    <t>005241020R</t>
  </si>
  <si>
    <t>Geodetické zaměření skutečného provedení</t>
  </si>
  <si>
    <t>6</t>
  </si>
  <si>
    <t>Poznámka k položce:_x000D_
Geometrický plán pro vložení stavby do katastru</t>
  </si>
  <si>
    <t>005111021R</t>
  </si>
  <si>
    <t>Vytyčení inženýrských sítí</t>
  </si>
  <si>
    <t>8</t>
  </si>
  <si>
    <t>Poznámka k položce:_x000D_
Zemní kabely venkovního osvětlení v areálu školy...</t>
  </si>
  <si>
    <t>7</t>
  </si>
  <si>
    <t>005111020R</t>
  </si>
  <si>
    <t>Vytyčení stavby</t>
  </si>
  <si>
    <t>10</t>
  </si>
  <si>
    <t>005241010R</t>
  </si>
  <si>
    <t>Dokumentace skutečného provedení</t>
  </si>
  <si>
    <t>12</t>
  </si>
  <si>
    <t>Poznámka k položce:_x000D_
včetně geodetického zaměření nových podzemních inženýrských sítí a pozemních staveb.</t>
  </si>
  <si>
    <t>9</t>
  </si>
  <si>
    <t>005124010R</t>
  </si>
  <si>
    <t>Koordinační činnost</t>
  </si>
  <si>
    <t>14</t>
  </si>
  <si>
    <t>Poznámka k položce:_x000D_
Koordinace prací na stavbě a se souběžnými stavebnmími pracemi na přilehlých budovách školy.</t>
  </si>
  <si>
    <t>005211020R</t>
  </si>
  <si>
    <t>Ochrana stávaj. inženýrských sítí na staveništi</t>
  </si>
  <si>
    <t>16</t>
  </si>
  <si>
    <t>Poznámka k položce:_x000D_
Kanalizace, topný kanál, vodovodní přípojka</t>
  </si>
  <si>
    <t>11</t>
  </si>
  <si>
    <t>005123010R</t>
  </si>
  <si>
    <t>Extrémní místo provádění</t>
  </si>
  <si>
    <t>18</t>
  </si>
  <si>
    <t>Poznámka k položce:_x000D_
Bude třeba zkoordinovat provoz stavby s provozem školy a se zásobováním školní jídelny. Zhoršený přístup na stavbu v areálu školy. Bude třeba respektovat sportovní hřiště v areálu školy. Nutnost provádět určité práce mimo čas vyučování.</t>
  </si>
  <si>
    <t>005211030R</t>
  </si>
  <si>
    <t>Dočasná dopravní opatření</t>
  </si>
  <si>
    <t>20</t>
  </si>
  <si>
    <t>Poznámka k položce:_x000D_
Dopravně inženýrská opatření včetně jejich projednání s příslušným odborem dopravy, případně s dopravním inženýrem PČR. Osazení dočasných dopravních značek po dobu potřebnou.</t>
  </si>
  <si>
    <t>23/042 - Stavební část</t>
  </si>
  <si>
    <t>1 - Zemní práce</t>
  </si>
  <si>
    <t>2 - Základy,zvláštní zakládání</t>
  </si>
  <si>
    <t>3 - Svislé a kompletní konstrukce</t>
  </si>
  <si>
    <t>4 - Vodorovné konstrukce</t>
  </si>
  <si>
    <t>5 - Komunikace</t>
  </si>
  <si>
    <t>61 - Upravy povrchů vnitřní</t>
  </si>
  <si>
    <t>62 - Upravy povrchů vnější</t>
  </si>
  <si>
    <t>63 - Podlahy a podlahové konstrukce</t>
  </si>
  <si>
    <t>91 - Doplňující práce na komunikaci</t>
  </si>
  <si>
    <t>94 - Lešení a stavební výtahy</t>
  </si>
  <si>
    <t>95 - Dokončovací kce na pozem.stav.</t>
  </si>
  <si>
    <t>96 - Bourání konstrukcí</t>
  </si>
  <si>
    <t>97 - Prorážení otvorů</t>
  </si>
  <si>
    <t>99 - Staveništní přesun hmot</t>
  </si>
  <si>
    <t>711 - Izolace proti vodě</t>
  </si>
  <si>
    <t>712 - Živičné krytiny</t>
  </si>
  <si>
    <t>713 - Izolace tepelné</t>
  </si>
  <si>
    <t>762 - Konstrukce tesařské</t>
  </si>
  <si>
    <t>764 - Konstrukce klempířské</t>
  </si>
  <si>
    <t>766 - Konstrukce truhlářské</t>
  </si>
  <si>
    <t>767 - Konstrukce zámečnické</t>
  </si>
  <si>
    <t>771 - Podlahy z dlaždic a obklady</t>
  </si>
  <si>
    <t>776 - Podlahy povlakové</t>
  </si>
  <si>
    <t>781 - Obklady keramické</t>
  </si>
  <si>
    <t>783 - Nátěry</t>
  </si>
  <si>
    <t>784 - Malby</t>
  </si>
  <si>
    <t>786 - Čalounické úpravy</t>
  </si>
  <si>
    <t>787 - Zasklívání</t>
  </si>
  <si>
    <t>M46 - Zemní práce při montážích</t>
  </si>
  <si>
    <t>Zemní práce</t>
  </si>
  <si>
    <t>121101201R00</t>
  </si>
  <si>
    <t>Odstranění lesní hrabanky s přemístěním do 20 m</t>
  </si>
  <si>
    <t>m2</t>
  </si>
  <si>
    <t>VV</t>
  </si>
  <si>
    <t>9*13+1*6,7</t>
  </si>
  <si>
    <t>Součet</t>
  </si>
  <si>
    <t>113106231R00</t>
  </si>
  <si>
    <t>Rozebrání dlažeb ze zámkové dlažby v kamenivu</t>
  </si>
  <si>
    <t>Poznámka k položce:_x000D_
Dlažba bude následně použita!</t>
  </si>
  <si>
    <t>111201101R00</t>
  </si>
  <si>
    <t>Odstranění křovin i s kořeny na ploše do 1000 m2</t>
  </si>
  <si>
    <t>112201102R00</t>
  </si>
  <si>
    <t>Odstranění pařezů pod úrovní, o průměru 30 - 50 cm</t>
  </si>
  <si>
    <t>kus</t>
  </si>
  <si>
    <t>119001421R00</t>
  </si>
  <si>
    <t>Dočasné zajištění kabelů - do počtu 3 kabelů</t>
  </si>
  <si>
    <t>m</t>
  </si>
  <si>
    <t>119001401R00</t>
  </si>
  <si>
    <t>Dočasné zajištění ocelového potrubí do DN 200 mm</t>
  </si>
  <si>
    <t>120001101R00</t>
  </si>
  <si>
    <t>Příplatek za ztížení vykopávky v blízkosti vedení</t>
  </si>
  <si>
    <t>m3</t>
  </si>
  <si>
    <t>Poznámka k položce:_x000D_
V blízkosti stávajících objektů</t>
  </si>
  <si>
    <t>1,07+1,04+9,02+6,45</t>
  </si>
  <si>
    <t>120901121RT3</t>
  </si>
  <si>
    <t>Bourání konstrukcí z prostého betonu v odkopávkách, bagrem s kladivem</t>
  </si>
  <si>
    <t>120901121RT1</t>
  </si>
  <si>
    <t>Bourání konstrukcí z prostého betonu v odkopávkách, pneumatickým kladivem</t>
  </si>
  <si>
    <t>121101103R00</t>
  </si>
  <si>
    <t>Sejmutí ornice s přemístěním přes 100 do 250 m</t>
  </si>
  <si>
    <t>123,7*0,15</t>
  </si>
  <si>
    <t>(401+15*6)*0,1</t>
  </si>
  <si>
    <t>6*6*0,1</t>
  </si>
  <si>
    <t>167101101R00</t>
  </si>
  <si>
    <t>Nakládání výkopku z hor.1-4 v množství do 100 m3</t>
  </si>
  <si>
    <t>22</t>
  </si>
  <si>
    <t>162301101R00</t>
  </si>
  <si>
    <t>Vodorovné přemístění výkopku z hor.1-4 do 500 m</t>
  </si>
  <si>
    <t>24</t>
  </si>
  <si>
    <t>13</t>
  </si>
  <si>
    <t>122201102R00</t>
  </si>
  <si>
    <t>Odkopávky nezapažené v hor. 3 do 1000 m3</t>
  </si>
  <si>
    <t>26</t>
  </si>
  <si>
    <t>132201111R00</t>
  </si>
  <si>
    <t>Hloubení rýh š.do 60 cm v hor.3 do 100 m3, STROJNĚ</t>
  </si>
  <si>
    <t>28</t>
  </si>
  <si>
    <t>131201111R00</t>
  </si>
  <si>
    <t>Hloubení nezapaž. jam hor.3 do 100 m3, STROJNĚ</t>
  </si>
  <si>
    <t>30</t>
  </si>
  <si>
    <t>Poznámka k položce:_x000D_
Pro vsakovací a retenční objekt</t>
  </si>
  <si>
    <t>139601102R00</t>
  </si>
  <si>
    <t>Ruční výkop jam, rýh a šachet v hornině tř. 3</t>
  </si>
  <si>
    <t>32</t>
  </si>
  <si>
    <t>17</t>
  </si>
  <si>
    <t>161101601R00</t>
  </si>
  <si>
    <t>Vytažení výkopku z pod základů, hor 1-4, hl.do 2 m</t>
  </si>
  <si>
    <t>34</t>
  </si>
  <si>
    <t>162601102R00</t>
  </si>
  <si>
    <t>Vodorovné přemístění výkopku z hor.1-4 do 5000 m</t>
  </si>
  <si>
    <t>36</t>
  </si>
  <si>
    <t>688,9+43,43+6,442+140,95</t>
  </si>
  <si>
    <t>19</t>
  </si>
  <si>
    <t>199000002R00</t>
  </si>
  <si>
    <t>Poplatek za skládku horniny 1- 4</t>
  </si>
  <si>
    <t>38</t>
  </si>
  <si>
    <t>162201301R00</t>
  </si>
  <si>
    <t>Vodorovné přemístění hrabanky do 50 m</t>
  </si>
  <si>
    <t>40</t>
  </si>
  <si>
    <t>171101103R00</t>
  </si>
  <si>
    <t>Uložení sypaniny do násypů zhutněných na 100% PS</t>
  </si>
  <si>
    <t>42</t>
  </si>
  <si>
    <t>Poznámka k položce:_x000D_
Zásyp hutněný jámy po patce bleskosvodu_x000D_
Přejezd přes chodník pro staveništní vozovku</t>
  </si>
  <si>
    <t>174201101R00</t>
  </si>
  <si>
    <t>Zásyp jam, rýh, šachet bez zhutnění</t>
  </si>
  <si>
    <t>44</t>
  </si>
  <si>
    <t>23</t>
  </si>
  <si>
    <t>181201101R00</t>
  </si>
  <si>
    <t>Úprava pláně v násypech v hor. 1-4, bez zhutnění</t>
  </si>
  <si>
    <t>46</t>
  </si>
  <si>
    <t>10*8+14,5*6</t>
  </si>
  <si>
    <t>182101101R00</t>
  </si>
  <si>
    <t>Svahování v zářezech v hor. 1 - 4</t>
  </si>
  <si>
    <t>48</t>
  </si>
  <si>
    <t>23,2+11,9+14,7</t>
  </si>
  <si>
    <t>25</t>
  </si>
  <si>
    <t>182301121R00</t>
  </si>
  <si>
    <t>Rozprostření ornice, svah, tl. do 10 cm, do 500 m2</t>
  </si>
  <si>
    <t>50</t>
  </si>
  <si>
    <t>181301103R00</t>
  </si>
  <si>
    <t>Rozprostření ornice, rovina, tl. 15-20 cm,do 500m2</t>
  </si>
  <si>
    <t>52</t>
  </si>
  <si>
    <t>276</t>
  </si>
  <si>
    <t>27</t>
  </si>
  <si>
    <t>113202111R00</t>
  </si>
  <si>
    <t>Vytrhání obrub obrubníků silničních</t>
  </si>
  <si>
    <t>54</t>
  </si>
  <si>
    <t>Poznámka k položce:_x000D_
Vybourání betonové palisády v. cca 1,0m</t>
  </si>
  <si>
    <t>182001112R00</t>
  </si>
  <si>
    <t>Plošná úprava terénu, nerovnosti do 10 cm svah 1:2</t>
  </si>
  <si>
    <t>56</t>
  </si>
  <si>
    <t>29</t>
  </si>
  <si>
    <t>184102112R00</t>
  </si>
  <si>
    <t>Výsadba dřevin s balem D do 30 cm, v rovině</t>
  </si>
  <si>
    <t>58</t>
  </si>
  <si>
    <t>Poznámka k položce:_x000D_
Výsadba vykopaných stávajících dřevin na západní straně</t>
  </si>
  <si>
    <t>184201114RAA</t>
  </si>
  <si>
    <t>Výsadba stromu s balem, v rovině, výšky do 200 cm, bez dodávky dřeviny</t>
  </si>
  <si>
    <t>60</t>
  </si>
  <si>
    <t>31</t>
  </si>
  <si>
    <t>184202111R00</t>
  </si>
  <si>
    <t>Ukotvení dřeviny kůly D do 10 cm, dl. do 2 m</t>
  </si>
  <si>
    <t>62</t>
  </si>
  <si>
    <t>Poznámka k položce:_x000D_
Vždy 3 kůly pro 1 stromek. Započítat včetně zalévacího vaku.</t>
  </si>
  <si>
    <t>8*3</t>
  </si>
  <si>
    <t>0265601...</t>
  </si>
  <si>
    <t>Habr obecný s balem, zapěst. koruna, vysokokmen, OK 14-16 cm</t>
  </si>
  <si>
    <t>64</t>
  </si>
  <si>
    <t>Poznámka k položce:_x000D_
Náhradní výsadba za pokácené</t>
  </si>
  <si>
    <t>33</t>
  </si>
  <si>
    <t>0265602...</t>
  </si>
  <si>
    <t>Dub letní - Quercus robur VK, OK 14-16 cm, zapěstovaná koruna</t>
  </si>
  <si>
    <t>66</t>
  </si>
  <si>
    <t>02662127R</t>
  </si>
  <si>
    <t>Borovice černá - Pinus nigra v. 100-125 cm</t>
  </si>
  <si>
    <t>68</t>
  </si>
  <si>
    <t>35</t>
  </si>
  <si>
    <t>0265603...</t>
  </si>
  <si>
    <t>Hrušeň, rezistentní, OK 14-16 cm</t>
  </si>
  <si>
    <t>70</t>
  </si>
  <si>
    <t>72</t>
  </si>
  <si>
    <t>37</t>
  </si>
  <si>
    <t>0265201...</t>
  </si>
  <si>
    <t>Dřín</t>
  </si>
  <si>
    <t>74</t>
  </si>
  <si>
    <t>0265202...</t>
  </si>
  <si>
    <t>Hloh</t>
  </si>
  <si>
    <t>76</t>
  </si>
  <si>
    <t>39</t>
  </si>
  <si>
    <t>0265203...</t>
  </si>
  <si>
    <t>Kalina</t>
  </si>
  <si>
    <t>78</t>
  </si>
  <si>
    <t>0265204...</t>
  </si>
  <si>
    <t>Brslen</t>
  </si>
  <si>
    <t>80</t>
  </si>
  <si>
    <t>41</t>
  </si>
  <si>
    <t>184921093R00</t>
  </si>
  <si>
    <t>Mulčování rostlin tl. do 0,1 m rovina</t>
  </si>
  <si>
    <t>82</t>
  </si>
  <si>
    <t>11*12,5</t>
  </si>
  <si>
    <t>Základy,zvláštní zakládání</t>
  </si>
  <si>
    <t>279311115R00</t>
  </si>
  <si>
    <t>Postupné podbetonování zákl. zdiva  C 20/25</t>
  </si>
  <si>
    <t>84</t>
  </si>
  <si>
    <t>43</t>
  </si>
  <si>
    <t>274313621R00</t>
  </si>
  <si>
    <t>Beton základových pasů prostý C 20/25</t>
  </si>
  <si>
    <t>86</t>
  </si>
  <si>
    <t>274351215R00</t>
  </si>
  <si>
    <t>Bednění stěn základových pasů - zřízení</t>
  </si>
  <si>
    <t>88</t>
  </si>
  <si>
    <t>4,3*0,5*2</t>
  </si>
  <si>
    <t>2*0,4</t>
  </si>
  <si>
    <t>11,75*0,2</t>
  </si>
  <si>
    <t>(1,65+2)*0,5</t>
  </si>
  <si>
    <t>45</t>
  </si>
  <si>
    <t>274351292R00</t>
  </si>
  <si>
    <t>Odstranění bednění stěn základových pasů</t>
  </si>
  <si>
    <t>90</t>
  </si>
  <si>
    <t>274361821R00</t>
  </si>
  <si>
    <t>Výztuž základ. pasů z betonářské oceli 10505 (R)</t>
  </si>
  <si>
    <t>t</t>
  </si>
  <si>
    <t>92</t>
  </si>
  <si>
    <t>47</t>
  </si>
  <si>
    <t>212810010RAB</t>
  </si>
  <si>
    <t>Trativody z PVC drenážních flexibilních trubek, lože štěrkopísek a obsyp kamenivo, trubky d 80 mm</t>
  </si>
  <si>
    <t>94</t>
  </si>
  <si>
    <t>212571121R00</t>
  </si>
  <si>
    <t>Výplň odvodňov. trativodů kamen. drobným těženým</t>
  </si>
  <si>
    <t>96</t>
  </si>
  <si>
    <t>Poznámka k položce:_x000D_
Pro zasakovací objekt - štěrk frakce 16/32 - 20% a 32/64 - 80%</t>
  </si>
  <si>
    <t>36*1,5</t>
  </si>
  <si>
    <t>49</t>
  </si>
  <si>
    <t>289970111R00</t>
  </si>
  <si>
    <t>Vrstva geotextilie 300g/m2, vč. dodávky</t>
  </si>
  <si>
    <t>98</t>
  </si>
  <si>
    <t>Svislé a kompletní konstrukce</t>
  </si>
  <si>
    <t>311112020RT3</t>
  </si>
  <si>
    <t>Uložení tvárnic ztraceného bednění, tl. 20 cm, zalití tvárnic betonem C 20/25</t>
  </si>
  <si>
    <t>100</t>
  </si>
  <si>
    <t>51</t>
  </si>
  <si>
    <t>311112030RT3</t>
  </si>
  <si>
    <t>Uložení tvárnic ztraceného bednění, tl. 30 cm, zalití tvárnic betonem C 20/25</t>
  </si>
  <si>
    <t>102</t>
  </si>
  <si>
    <t>Poznámka k položce:_x000D_
Horní stupeň základů.</t>
  </si>
  <si>
    <t>14,9*0,5</t>
  </si>
  <si>
    <t>(13,5+1,25)*0,5</t>
  </si>
  <si>
    <t>311361821R00</t>
  </si>
  <si>
    <t>Výztuž nadzáklad. zdí z betonářské oceli 10505 (R)</t>
  </si>
  <si>
    <t>104</t>
  </si>
  <si>
    <t>(15,15+21,75+21+13,6)*2*1,1/1000</t>
  </si>
  <si>
    <t>53</t>
  </si>
  <si>
    <t>317941121RT3</t>
  </si>
  <si>
    <t>Osazení ocelových válcovaných nosníků do č.12, včetně dodávky profilu I č.12</t>
  </si>
  <si>
    <t>106</t>
  </si>
  <si>
    <t>31794112..</t>
  </si>
  <si>
    <t>Osazení ocelových válcovaných nosníků do č.12, Včetně dodávky profilu L č.12</t>
  </si>
  <si>
    <t>108</t>
  </si>
  <si>
    <t>Poznámka k položce:_x000D_
Zesílení ostění vybouraného otvoru pro okno</t>
  </si>
  <si>
    <t>3*2*12/1000</t>
  </si>
  <si>
    <t>55</t>
  </si>
  <si>
    <t>311237525R00</t>
  </si>
  <si>
    <t>Zdivo z cihel brouš. P12,5,tl.25 cm,lep.celopl</t>
  </si>
  <si>
    <t>110</t>
  </si>
  <si>
    <t>Poznámka k položce:_x000D_
Dodržet zvukovou neprůzvučnost min. 47 dB.</t>
  </si>
  <si>
    <t>(8+9,5*2+6,25+6,32+8,05+10*4+20,55)*3,75</t>
  </si>
  <si>
    <t>-1*3,5*4-0,9*2,25*5</t>
  </si>
  <si>
    <t>0,5*0,75*3</t>
  </si>
  <si>
    <t>311237528R00</t>
  </si>
  <si>
    <t>Zdivo z cihel brouš. P12,5,tl.30 cm,lep.celopl</t>
  </si>
  <si>
    <t>112</t>
  </si>
  <si>
    <t>(0,75*2+0,5*2+0,6+1,6)*3,75</t>
  </si>
  <si>
    <t>(1+0,5*4)*3,75</t>
  </si>
  <si>
    <t>57</t>
  </si>
  <si>
    <t>342255028RT1</t>
  </si>
  <si>
    <t>Příčky z desek porobet. tl. 15 cm, desky 599 x 249 x 150 mm</t>
  </si>
  <si>
    <t>114</t>
  </si>
  <si>
    <t>4,65*2*3,75</t>
  </si>
  <si>
    <t>0,75*3,75</t>
  </si>
  <si>
    <t>342255024RT1</t>
  </si>
  <si>
    <t>Příčky z desek porobet. tl. 10 cm, desky 599 x 249 x 100 mm</t>
  </si>
  <si>
    <t>116</t>
  </si>
  <si>
    <t>59</t>
  </si>
  <si>
    <t>317167122R00</t>
  </si>
  <si>
    <t>Překlad keram. bet. plochý 11,5/7,1/125 cm</t>
  </si>
  <si>
    <t>118</t>
  </si>
  <si>
    <t>317167211R00</t>
  </si>
  <si>
    <t>Překlad ker. bet. vysoký, nosný 23,8/7/125 cm</t>
  </si>
  <si>
    <t>120</t>
  </si>
  <si>
    <t>9*3</t>
  </si>
  <si>
    <t>61</t>
  </si>
  <si>
    <t>317167212R00</t>
  </si>
  <si>
    <t>Překlad ker. bet. vysoký, nosný 23,8/7/150 cm</t>
  </si>
  <si>
    <t>122</t>
  </si>
  <si>
    <t>317167218R00</t>
  </si>
  <si>
    <t>Překlad keram. bet. vysoký, nosný 23,8/7/300 cm</t>
  </si>
  <si>
    <t>124</t>
  </si>
  <si>
    <t>4*4</t>
  </si>
  <si>
    <t>63</t>
  </si>
  <si>
    <t>317167220R00</t>
  </si>
  <si>
    <t>Překlad keram. bet. vysoký, nosný 23,8/7/350 cm</t>
  </si>
  <si>
    <t>126</t>
  </si>
  <si>
    <t>4*4+3</t>
  </si>
  <si>
    <t>331271124R00</t>
  </si>
  <si>
    <t>Zdivo pilířů z cihel vápenopís. 29 cm, na MVC</t>
  </si>
  <si>
    <t>128</t>
  </si>
  <si>
    <t>0,3*0,6*2,7*4</t>
  </si>
  <si>
    <t>65</t>
  </si>
  <si>
    <t>346991123R00</t>
  </si>
  <si>
    <t>Izolace dvojpříček polystyrén.deskami  tl.30 mm</t>
  </si>
  <si>
    <t>130</t>
  </si>
  <si>
    <t>(21,5+19,2)*3,5+2,1*1,5*2</t>
  </si>
  <si>
    <t>310271530R00</t>
  </si>
  <si>
    <t>Zazdívka otvorů do 1 m2, pórobet.tvárnice, tl.30cm</t>
  </si>
  <si>
    <t>132</t>
  </si>
  <si>
    <t>67</t>
  </si>
  <si>
    <t>310271630R00</t>
  </si>
  <si>
    <t>Zazdívka otvorů do 4 m2, pórobet.tvárnice, tl.30cm</t>
  </si>
  <si>
    <t>134</t>
  </si>
  <si>
    <t>341321610R00</t>
  </si>
  <si>
    <t>Beton nosných stěn železový C 30/37</t>
  </si>
  <si>
    <t>136</t>
  </si>
  <si>
    <t>69</t>
  </si>
  <si>
    <t>341351105R00</t>
  </si>
  <si>
    <t>Bednění stěn nosných oboustranné - zřízení</t>
  </si>
  <si>
    <t>138</t>
  </si>
  <si>
    <t>4*4*0,7</t>
  </si>
  <si>
    <t>4,4*4*0,5</t>
  </si>
  <si>
    <t>341351106R00</t>
  </si>
  <si>
    <t>Bednění stěn nosných oboustranné - odstranění</t>
  </si>
  <si>
    <t>140</t>
  </si>
  <si>
    <t>71</t>
  </si>
  <si>
    <t>346244381R00</t>
  </si>
  <si>
    <t>Plentování ocelových nosníků výšky do 20 cm</t>
  </si>
  <si>
    <t>142</t>
  </si>
  <si>
    <t>0,16*2*15+0,12*2*3,3</t>
  </si>
  <si>
    <t>338920023R00</t>
  </si>
  <si>
    <t>Osazení betonové palisády, š. do 20 cm, dl. 120 cm, vč. dodávky</t>
  </si>
  <si>
    <t>144</t>
  </si>
  <si>
    <t>7,6+2,8+3,2+3,35+5,5</t>
  </si>
  <si>
    <t>73</t>
  </si>
  <si>
    <t>338920024R00</t>
  </si>
  <si>
    <t>Osazení betonové palisády, š. do 20 cm, dl. 150 cm, vč. dodávky</t>
  </si>
  <si>
    <t>146</t>
  </si>
  <si>
    <t>342012223R00</t>
  </si>
  <si>
    <t>Příčka SDK tl.100mm,ocel.kce,1x oplášť.,RBI 12,5mm</t>
  </si>
  <si>
    <t>148</t>
  </si>
  <si>
    <t>Poznámka k položce:_x000D_
Nadpraží komory VZT</t>
  </si>
  <si>
    <t>75</t>
  </si>
  <si>
    <t>310271425R00</t>
  </si>
  <si>
    <t>Zazdívka otvorů do 0,25 m2, pórobet.tvár., tl.25cm</t>
  </si>
  <si>
    <t>150</t>
  </si>
  <si>
    <t>Vodorovné konstrukce</t>
  </si>
  <si>
    <t>411321515R00</t>
  </si>
  <si>
    <t>Stropy deskové ze železobetonu C 30/37</t>
  </si>
  <si>
    <t>152</t>
  </si>
  <si>
    <t>77</t>
  </si>
  <si>
    <t>411351101RT4</t>
  </si>
  <si>
    <t>Bednění stropů deskových, bednění vlastní -zřízení, systémové, včetně podepření,  do tl. stropu 24 cm</t>
  </si>
  <si>
    <t>154</t>
  </si>
  <si>
    <t>411351102R00</t>
  </si>
  <si>
    <t>Bednění stropů deskových, vlastní - odstranění</t>
  </si>
  <si>
    <t>156</t>
  </si>
  <si>
    <t>79</t>
  </si>
  <si>
    <t>411351801R00</t>
  </si>
  <si>
    <t>Bednění čel stropních desek, zřízení</t>
  </si>
  <si>
    <t>158</t>
  </si>
  <si>
    <t>15,15+21,75+21+13,6</t>
  </si>
  <si>
    <t>1,2*4*13+1*4*4+4*4</t>
  </si>
  <si>
    <t>411351802R00</t>
  </si>
  <si>
    <t>Bednění čel stropních desek, odstranění</t>
  </si>
  <si>
    <t>160</t>
  </si>
  <si>
    <t>81</t>
  </si>
  <si>
    <t>411351903R00</t>
  </si>
  <si>
    <t>Bednění prostupu plochy do 0,48 m2</t>
  </si>
  <si>
    <t>162</t>
  </si>
  <si>
    <t>411351901R00</t>
  </si>
  <si>
    <t>Bednění prostupu plochy do 0,06 m2</t>
  </si>
  <si>
    <t>164</t>
  </si>
  <si>
    <t>83</t>
  </si>
  <si>
    <t>411361821R00</t>
  </si>
  <si>
    <t>Výztuž stropů z betonářské oceli 10505(R)</t>
  </si>
  <si>
    <t>166</t>
  </si>
  <si>
    <t>7138,4/1000</t>
  </si>
  <si>
    <t>411120012RAB</t>
  </si>
  <si>
    <t>Strop montovaný z desek PZD, tloušťka 9 cm, desky PZD 149 x 29 x 9 cm</t>
  </si>
  <si>
    <t>168</t>
  </si>
  <si>
    <t>0,6*3</t>
  </si>
  <si>
    <t>85</t>
  </si>
  <si>
    <t>413232221RT2</t>
  </si>
  <si>
    <t>Zazdívka zhlaví válcovaných nosníků výšky do 30cm, s použitím suché maltové směsi</t>
  </si>
  <si>
    <t>170</t>
  </si>
  <si>
    <t>413941123RT2</t>
  </si>
  <si>
    <t>Osazení válcovaných nosníků ve stropech č. 14 - 22, včetně dodávky profilu I č. 14</t>
  </si>
  <si>
    <t>172</t>
  </si>
  <si>
    <t>Poznámka k položce:_x000D_
Pro nově vybouranné větrací okno centr. šaten - směrem na jih</t>
  </si>
  <si>
    <t>2,25*3*14,3/1000</t>
  </si>
  <si>
    <t>87</t>
  </si>
  <si>
    <t>416061531R00</t>
  </si>
  <si>
    <t>Kazetový podhled akustický,s izol.tl.80 mm, hrana D2, včetně krytého roštu systémového</t>
  </si>
  <si>
    <t>174</t>
  </si>
  <si>
    <t>Poznámka k položce:_x000D_
Kazetový podhled, hrana D2, kazety perforované pro řešení prostorové akustiky v místnosti. Otvory čtvercové. Svěšení v. 25 cm. Kazety 60x60 cm, vestavěná LED svítidla (dodávka oddílu EI). Třída zvukové pohltivosti "C".</t>
  </si>
  <si>
    <t>60,7-4*4+64,1+63,7+60,9+60,9</t>
  </si>
  <si>
    <t>416093143R00</t>
  </si>
  <si>
    <t>Čelo podhledu SDK, v.do 1250 mm, 1xCD,1xRBI 12,5mm</t>
  </si>
  <si>
    <t>176</t>
  </si>
  <si>
    <t>Poznámka k položce:_x000D_
Světlík v hale + střešní světlíky.</t>
  </si>
  <si>
    <t>89</t>
  </si>
  <si>
    <t>416091071RT1</t>
  </si>
  <si>
    <t>Příplatek za opláštění ostění střešního okna, včetně dodávky materiálu</t>
  </si>
  <si>
    <t>178</t>
  </si>
  <si>
    <t>451577977R00</t>
  </si>
  <si>
    <t>Podklad pod dlažbu z štěrkodrti tl.do 10 cm</t>
  </si>
  <si>
    <t>180</t>
  </si>
  <si>
    <t>91</t>
  </si>
  <si>
    <t>451579977R00</t>
  </si>
  <si>
    <t>Příplatek za každý další 1 cm štěrkodrti nad 10 cm</t>
  </si>
  <si>
    <t>182</t>
  </si>
  <si>
    <t>451459779R00</t>
  </si>
  <si>
    <t>Příplatek za sklon podkladu z MC nad 1 : 5</t>
  </si>
  <si>
    <t>184</t>
  </si>
  <si>
    <t>93</t>
  </si>
  <si>
    <t>411387531R00</t>
  </si>
  <si>
    <t>Zabetonování otvorů 0,25 m2 ve stropech a klenbách</t>
  </si>
  <si>
    <t>186</t>
  </si>
  <si>
    <t>Komunikace</t>
  </si>
  <si>
    <t>584121111RT4</t>
  </si>
  <si>
    <t>Osazení silničních panelů,lože z kameniva tl. 4 cm, včetně panelu silničního ŽB  300/200/15</t>
  </si>
  <si>
    <t>188</t>
  </si>
  <si>
    <t>Poznámka k položce:_x000D_
Staveništní komunikace podél jižní stěny tělocvičny do ulice B. Němcové, započítat včetně opotřebení, demontáže panelů a jejich odvoz a uložení u zhotovitele stavby - zůstanou v majetku zhotovitele.</t>
  </si>
  <si>
    <t>95</t>
  </si>
  <si>
    <t>596811111RV4</t>
  </si>
  <si>
    <t>Kladení dlaždic kom.pro pěší, lože z kameniva těž., včetně dlažby betonové vymývané 50/50/6 cm</t>
  </si>
  <si>
    <t>190</t>
  </si>
  <si>
    <t>10,7*1,5+9,8*3</t>
  </si>
  <si>
    <t>(3,5+5,5+3+4)*0,5</t>
  </si>
  <si>
    <t>(6+3)*0,5</t>
  </si>
  <si>
    <t>597071202R00</t>
  </si>
  <si>
    <t>Žlab odvodňovací š.150, dl.1000 mm, C 250</t>
  </si>
  <si>
    <t>192</t>
  </si>
  <si>
    <t>97</t>
  </si>
  <si>
    <t>597071211RT1</t>
  </si>
  <si>
    <t>Krycí rošt š. 150, dl.1000 mm, mřížkový rošt, pozink.ocel, zatížení A 15</t>
  </si>
  <si>
    <t>194</t>
  </si>
  <si>
    <t>597071291R00</t>
  </si>
  <si>
    <t>Čelní stěna plná pro žlab š.150</t>
  </si>
  <si>
    <t>196</t>
  </si>
  <si>
    <t>99</t>
  </si>
  <si>
    <t>5970711..</t>
  </si>
  <si>
    <t>Žlabová vpusť , dl.500 mm, A 15, š. 150 mm,  můstkový ocelový rošt</t>
  </si>
  <si>
    <t>198</t>
  </si>
  <si>
    <t>596215041R00</t>
  </si>
  <si>
    <t>Kladení zámkové dlažby tl. 8 cm do drtě tl. 5 cm</t>
  </si>
  <si>
    <t>200</t>
  </si>
  <si>
    <t>Poznámka k položce:_x000D_
Použít rozebranou stávající - plocha před vstupem jižním</t>
  </si>
  <si>
    <t>101</t>
  </si>
  <si>
    <t>59245030R</t>
  </si>
  <si>
    <t>Dlažba zámková H-PROFIL 20x16,5x8 cm přírodní</t>
  </si>
  <si>
    <t>202</t>
  </si>
  <si>
    <t>Poznámka k položce:_x000D_
Použít stejný typ jako je stávající dlažba</t>
  </si>
  <si>
    <t>Upravy povrchů vnitřní</t>
  </si>
  <si>
    <t>610991111R00</t>
  </si>
  <si>
    <t>Zakrývání výplní vnitřních otvorů</t>
  </si>
  <si>
    <t>204</t>
  </si>
  <si>
    <t>2,5*2,5*2+2,5*3,3*2</t>
  </si>
  <si>
    <t>3*2,6</t>
  </si>
  <si>
    <t>1,1*2,35</t>
  </si>
  <si>
    <t>3*2,5*2+3*3,3*2</t>
  </si>
  <si>
    <t>1,2*2+1,1*2,1</t>
  </si>
  <si>
    <t>1*2,4*2</t>
  </si>
  <si>
    <t>1,5*3</t>
  </si>
  <si>
    <t>3,7*3</t>
  </si>
  <si>
    <t>103</t>
  </si>
  <si>
    <t>610991004R00</t>
  </si>
  <si>
    <t>Začišťovací okenní lišta pro vnitř.omítku tl. 15mm</t>
  </si>
  <si>
    <t>206</t>
  </si>
  <si>
    <t>(2,5*2+2,5)*2+(3*2+2,5)*2</t>
  </si>
  <si>
    <t>(2,6*2+3)*2</t>
  </si>
  <si>
    <t>(1,1+2,35*2)*2</t>
  </si>
  <si>
    <t>(3+2,5*2)*2+(3+3,3*2)*2</t>
  </si>
  <si>
    <t>1,1+2,2*2</t>
  </si>
  <si>
    <t>612473182R00</t>
  </si>
  <si>
    <t>Omítka vnitř.zdiva ze such.směsi, štuková, strojně</t>
  </si>
  <si>
    <t>208</t>
  </si>
  <si>
    <t>105</t>
  </si>
  <si>
    <t>613421173RT2</t>
  </si>
  <si>
    <t>Omítka sloupů, plocha rovná, MVC, štuková, s použitím suché maltové směsi</t>
  </si>
  <si>
    <t>210</t>
  </si>
  <si>
    <t>(0,3+0,5)*2*2,6*4</t>
  </si>
  <si>
    <t>612473186R00</t>
  </si>
  <si>
    <t>Příplatek za zabudované rohovníky, stěny</t>
  </si>
  <si>
    <t>212</t>
  </si>
  <si>
    <t>2,1*2*3+1+1,2*2</t>
  </si>
  <si>
    <t>2,35*2+1,1</t>
  </si>
  <si>
    <t>2,5*4+3,3*3+3*4</t>
  </si>
  <si>
    <t>3,45*3+2,6+3</t>
  </si>
  <si>
    <t>2,5*4+3,3*4+2,5*4</t>
  </si>
  <si>
    <t>2,5*4*4</t>
  </si>
  <si>
    <t>3*2+1,5</t>
  </si>
  <si>
    <t>107</t>
  </si>
  <si>
    <t>611401311RT2</t>
  </si>
  <si>
    <t>Oprava omítky na stropech o ploše do 1 m2, vápennou štukovou omítkou</t>
  </si>
  <si>
    <t>214</t>
  </si>
  <si>
    <t>611401211RT2</t>
  </si>
  <si>
    <t>Oprava omítky na stropech o ploše do 0,25 m2, vápennou štukovou omítkou</t>
  </si>
  <si>
    <t>216</t>
  </si>
  <si>
    <t>109</t>
  </si>
  <si>
    <t>612421231RT2</t>
  </si>
  <si>
    <t>Oprava vápen.omítek stěn do 10 % pl. - štukových, s použitím suché maltové směsi</t>
  </si>
  <si>
    <t>218</t>
  </si>
  <si>
    <t>2*2,85+2*2,4+2*2,4</t>
  </si>
  <si>
    <t>6*2,7+2,6*0,4+9,5*2,6+5*2,7</t>
  </si>
  <si>
    <t>615481111R00</t>
  </si>
  <si>
    <t>Potažení válc.nosníků rabic.pletivem a postřik MC</t>
  </si>
  <si>
    <t>220</t>
  </si>
  <si>
    <t>(0,15*2+0,3)*2,25</t>
  </si>
  <si>
    <t>Upravy povrchů vnější</t>
  </si>
  <si>
    <t>111</t>
  </si>
  <si>
    <t>620991121R00</t>
  </si>
  <si>
    <t>Zakrývání výplní vnějších otvorů z lešení</t>
  </si>
  <si>
    <t>222</t>
  </si>
  <si>
    <t>1,1*2,2+1,2*2+1,1*2,35</t>
  </si>
  <si>
    <t>622300157R00</t>
  </si>
  <si>
    <t>Montáž lišty pro napojení na oplechování atiky</t>
  </si>
  <si>
    <t>224</t>
  </si>
  <si>
    <t>113</t>
  </si>
  <si>
    <t>622311515R00</t>
  </si>
  <si>
    <t>Izolace suterénu XPS tl. 160 mm, bez PÚ</t>
  </si>
  <si>
    <t>226</t>
  </si>
  <si>
    <t>(15+13,6+1,6)*0,6</t>
  </si>
  <si>
    <t>622311526RT1</t>
  </si>
  <si>
    <t>Zateplovací systém , sokl, XPS tl. 180 mm, s omítkou K2, lepidlo</t>
  </si>
  <si>
    <t>228</t>
  </si>
  <si>
    <t>115</t>
  </si>
  <si>
    <t>622311522RU1</t>
  </si>
  <si>
    <t>Zateplovací systém, sokl, XPS tl. 100 mm, s mozaikovou omítkou 5,5 kg/m2</t>
  </si>
  <si>
    <t>230</t>
  </si>
  <si>
    <t>Poznámka k položce:_x000D_
Zateplení soklové části objektu tělocvičny</t>
  </si>
  <si>
    <t>622311136RT3</t>
  </si>
  <si>
    <t>Zateplovací systém , fasáda, EPS F tl.180 mm, s omítkou Silikon K2, lepidlo</t>
  </si>
  <si>
    <t>232</t>
  </si>
  <si>
    <t>Poznámka k položce:_x000D_
Položky zateplení fasád a soklů obsahují: nanesení lepicího tmelu na izolační desky, nalepení desek, zajištění talířovými hmoždinkami (6 ks/m2), natažení stěrky, vtlačení výztužné tkaniny (1,15 m2/m2), přehlazení stěrky, kontaktní nátěr (vyžaduje -li to typ omítkoviny), povrchová úprava omítkou. Položky obsahují 0,14 m rohových lišt na m2.</t>
  </si>
  <si>
    <t>117</t>
  </si>
  <si>
    <t>622391113R00</t>
  </si>
  <si>
    <t>Příplatek za počet hmoždinek 10 ks/m2</t>
  </si>
  <si>
    <t>234</t>
  </si>
  <si>
    <t>622311150RT3</t>
  </si>
  <si>
    <t>Povrchová úprava ostění KZS s EPS F, s omítkou Silikon K2, lepidlo</t>
  </si>
  <si>
    <t>236</t>
  </si>
  <si>
    <t>Poznámka k položce:_x000D_
Položky zateplení ostění obsahují: nanesení lepicího tmelu na izolační desky, nalepení desek, osazení okenních rohových lišt, natažení stěrky, vtlačení výztužné tkaniny, přehlazení stěrky, kontaktní nátěr (vyžaduje -li to typ omítkoviny), povrchovou úpravu omítkou. Položky obsahují 3,3 m rohových lišt a 1,67 m zakončovacích lišt s okapničkou na m2, 5 m napojovacích lišt na m2 (APU) a 1,68 m2 výztužné tkaniny.</t>
  </si>
  <si>
    <t>(2,2*2+1,2+2*2+1,2+2,35*2+1,1)*0,2</t>
  </si>
  <si>
    <t>(2,5*4+3,3*4+3*4)*0,2</t>
  </si>
  <si>
    <t>(2,5*4+3,3*4+2,5*4+3*2+1,5)*0,2</t>
  </si>
  <si>
    <t>119</t>
  </si>
  <si>
    <t>622397122R00</t>
  </si>
  <si>
    <t>Oprava KZS,plocha do 0,25 m2,EPS,silikonová omítka</t>
  </si>
  <si>
    <t>238</t>
  </si>
  <si>
    <t>622397132R00</t>
  </si>
  <si>
    <t>Oprava KZS,plocha do 1 m2, EPS, silikonová omítka</t>
  </si>
  <si>
    <t>240</t>
  </si>
  <si>
    <t>Podlahy a podlahové konstrukce</t>
  </si>
  <si>
    <t>121</t>
  </si>
  <si>
    <t>631571010R00</t>
  </si>
  <si>
    <t>Zřízení násypu, podlahy nebo střechy, bez dodávky</t>
  </si>
  <si>
    <t>242</t>
  </si>
  <si>
    <t>6,3*9,35*0,1+7*7,85*0,1+1,5*2,65*0,1</t>
  </si>
  <si>
    <t>9,56*5,9*0,1+4,25*9,56*0,1</t>
  </si>
  <si>
    <t>(5,9+5,8)*9,45*0,1</t>
  </si>
  <si>
    <t>583415064R</t>
  </si>
  <si>
    <t>Kamenivo drcené frakce  8/16</t>
  </si>
  <si>
    <t>244</t>
  </si>
  <si>
    <t>15*1,6</t>
  </si>
  <si>
    <t>123</t>
  </si>
  <si>
    <t>583418064R</t>
  </si>
  <si>
    <t>Kamenivo drcené frakce  16/32</t>
  </si>
  <si>
    <t>246</t>
  </si>
  <si>
    <t>17,543*1,55</t>
  </si>
  <si>
    <t>631351101R00</t>
  </si>
  <si>
    <t>Bednění stěn, rýh a otvorů v podlahách - zřízení</t>
  </si>
  <si>
    <t>248</t>
  </si>
  <si>
    <t>0,6*4*0,1*2</t>
  </si>
  <si>
    <t>125</t>
  </si>
  <si>
    <t>631313621RM1</t>
  </si>
  <si>
    <t>Mazanina betonová tl. 8 - 12 cm C 20/25, z betonu prostého</t>
  </si>
  <si>
    <t>250</t>
  </si>
  <si>
    <t>396,3*0,1</t>
  </si>
  <si>
    <t>631361921RT3</t>
  </si>
  <si>
    <t>Výztuž mazanin svařovanou sítí, průměr drátu  5,0, oka 150/150 mm KD37</t>
  </si>
  <si>
    <t>252</t>
  </si>
  <si>
    <t>Poznámka k položce:_x000D_
Překrytí sítí 20%</t>
  </si>
  <si>
    <t>396,3*1,2*2,11/1000</t>
  </si>
  <si>
    <t>127</t>
  </si>
  <si>
    <t>632443221R00</t>
  </si>
  <si>
    <t>Potěr cementový C 25, plocha do 500 m2, tl. 50 mm, samonivelační</t>
  </si>
  <si>
    <t>254</t>
  </si>
  <si>
    <t>632443222R00</t>
  </si>
  <si>
    <t>Potěr cementový C 25, do 500 m2, přípl. zkd 5 mm, samonivelační</t>
  </si>
  <si>
    <t>256</t>
  </si>
  <si>
    <t>Poznámka k položce:_x000D_
Včetně zalití do systémových EPS nopových desk podlahového vytápění</t>
  </si>
  <si>
    <t>358,83*4</t>
  </si>
  <si>
    <t>129</t>
  </si>
  <si>
    <t>631317110R00</t>
  </si>
  <si>
    <t>Řezání dilatační spáry hl. 0-100 mm, beton prostý</t>
  </si>
  <si>
    <t>258</t>
  </si>
  <si>
    <t>1*4+0,9*5+3+0,9*3</t>
  </si>
  <si>
    <t>Doplňující práce na komunikaci</t>
  </si>
  <si>
    <t>911231-403...</t>
  </si>
  <si>
    <t>Osazení a montáž zábradlí ocelového,2 madla, vč. dodávky, z trubek FeZn, výr.č. 4.03</t>
  </si>
  <si>
    <t>260</t>
  </si>
  <si>
    <t>5,05*2</t>
  </si>
  <si>
    <t>131</t>
  </si>
  <si>
    <t>916661111RT5</t>
  </si>
  <si>
    <t>Osazení park. obrubníků do lože z C 12/15 s opěrou, včetně obrubníku 80x250x1000 mm</t>
  </si>
  <si>
    <t>262</t>
  </si>
  <si>
    <t>Lešení a stavební výtahy</t>
  </si>
  <si>
    <t>941955002R00</t>
  </si>
  <si>
    <t>Lešení lehké pomocné, výška podlahy do 1,9 m</t>
  </si>
  <si>
    <t>264</t>
  </si>
  <si>
    <t>133</t>
  </si>
  <si>
    <t>941955004R00</t>
  </si>
  <si>
    <t>Lešení lehké pomocné, výška podlahy do 3,5 m</t>
  </si>
  <si>
    <t>266</t>
  </si>
  <si>
    <t>(13,6+1,6+15)*1,5</t>
  </si>
  <si>
    <t>2*1,5</t>
  </si>
  <si>
    <t>Dokončovací kce na pozem.stav.</t>
  </si>
  <si>
    <t>952902110R00</t>
  </si>
  <si>
    <t>Čištění zametáním v místnostech a chodbách</t>
  </si>
  <si>
    <t>268</t>
  </si>
  <si>
    <t>18,8*4,1+6,4*4,1+2,8*22,4</t>
  </si>
  <si>
    <t>Bourání konstrukcí</t>
  </si>
  <si>
    <t>135</t>
  </si>
  <si>
    <t>962032432R00</t>
  </si>
  <si>
    <t>Bourání zdiva z dutých cihel nebo tvárnic na MVC</t>
  </si>
  <si>
    <t>270</t>
  </si>
  <si>
    <t>962032231R00</t>
  </si>
  <si>
    <t>Bourání zdiva z cihel pálených na MVC</t>
  </si>
  <si>
    <t>272</t>
  </si>
  <si>
    <t>Poznámka k položce:_x000D_
Opěrná zeď z cihel šamotových</t>
  </si>
  <si>
    <t>137</t>
  </si>
  <si>
    <t>965042121RT2</t>
  </si>
  <si>
    <t>Bourání mazanin betonových tl. 10 cm, pl. 1 m2, ručně tl. mazaniny 8 - 10 cm</t>
  </si>
  <si>
    <t>274</t>
  </si>
  <si>
    <t>(3+2,5+0,5)*0,3*0,1</t>
  </si>
  <si>
    <t>962071711R00</t>
  </si>
  <si>
    <t>Bourání kovových sloupů litinových nebo nýtovaných</t>
  </si>
  <si>
    <t>Poznámka k položce:_x000D_
Odtranění stožáru příhradového v. cca 10,0 m pro aktivní bleskosvod v prostoru stavby. Včetně rozřezání, přemístění a odevzdání železného šrotu do sběrny</t>
  </si>
  <si>
    <t>139</t>
  </si>
  <si>
    <t>963042819R00</t>
  </si>
  <si>
    <t>Bourání schodišťových stupňů betonových</t>
  </si>
  <si>
    <t>278</t>
  </si>
  <si>
    <t>966015121R00</t>
  </si>
  <si>
    <t>Bourání říms ze ŽB prefabrikovaných desek</t>
  </si>
  <si>
    <t>280</t>
  </si>
  <si>
    <t>141</t>
  </si>
  <si>
    <t>968061125R00</t>
  </si>
  <si>
    <t>Vyvěšení dřevěných dveřních křídel pl. do 2 m2</t>
  </si>
  <si>
    <t>282</t>
  </si>
  <si>
    <t>968072455R00</t>
  </si>
  <si>
    <t>Vybourání kovových dveřních zárubní pl. do 2 m2</t>
  </si>
  <si>
    <t>284</t>
  </si>
  <si>
    <t>0,9*2*3</t>
  </si>
  <si>
    <t>143</t>
  </si>
  <si>
    <t>968072456R00</t>
  </si>
  <si>
    <t>Vybourání kovových dveřních zárubní pl. nad 2 m2</t>
  </si>
  <si>
    <t>286</t>
  </si>
  <si>
    <t>1,6*2</t>
  </si>
  <si>
    <t>968083004R00</t>
  </si>
  <si>
    <t>Vybourání plastových oken nad 4 m2</t>
  </si>
  <si>
    <t>288</t>
  </si>
  <si>
    <t>4,2*1,8*3</t>
  </si>
  <si>
    <t>145</t>
  </si>
  <si>
    <t>968083003R00</t>
  </si>
  <si>
    <t>Vybourání plastových oken do 4 m2</t>
  </si>
  <si>
    <t>290</t>
  </si>
  <si>
    <t>968096002R00</t>
  </si>
  <si>
    <t>Bourání parapetů plastových š. do 50 cm</t>
  </si>
  <si>
    <t>292</t>
  </si>
  <si>
    <t>0,9*10</t>
  </si>
  <si>
    <t>1,2+1,1*11</t>
  </si>
  <si>
    <t>2,1*2</t>
  </si>
  <si>
    <t>Prorážení otvorů</t>
  </si>
  <si>
    <t>147</t>
  </si>
  <si>
    <t>975043121R00</t>
  </si>
  <si>
    <t>Jednořad.podchycení stropů do 3,5 m,do 1000 kg/m</t>
  </si>
  <si>
    <t>294</t>
  </si>
  <si>
    <t>15*2</t>
  </si>
  <si>
    <t>970231300R00</t>
  </si>
  <si>
    <t>Řezání cihelného zdiva hl. řezu 300 mm</t>
  </si>
  <si>
    <t>296</t>
  </si>
  <si>
    <t>149</t>
  </si>
  <si>
    <t>970241100R00</t>
  </si>
  <si>
    <t>Řezání prostého betonu hl. řezu 100 mm</t>
  </si>
  <si>
    <t>298</t>
  </si>
  <si>
    <t>973031324R00</t>
  </si>
  <si>
    <t>Vysekání kapes zeď cihel. MVC, pl. 0,1m2, hl. 15cm</t>
  </si>
  <si>
    <t>300</t>
  </si>
  <si>
    <t>151</t>
  </si>
  <si>
    <t>974032121R00</t>
  </si>
  <si>
    <t>Vysekání rýh zeď z dutých cihel 3 x 3 cm</t>
  </si>
  <si>
    <t>302</t>
  </si>
  <si>
    <t>974032164R00</t>
  </si>
  <si>
    <t>Vysekání rýh zeď z dutých cihel 15 x 15 cm</t>
  </si>
  <si>
    <t>304</t>
  </si>
  <si>
    <t>153</t>
  </si>
  <si>
    <t>974042557R00</t>
  </si>
  <si>
    <t>Vysekání rýh v podlaze betonové, 10x30 cm</t>
  </si>
  <si>
    <t>306</t>
  </si>
  <si>
    <t>3+2,5+0,5</t>
  </si>
  <si>
    <t>976066111R00</t>
  </si>
  <si>
    <t>Vybourání dřevěných schránek</t>
  </si>
  <si>
    <t>308</t>
  </si>
  <si>
    <t>Poznámka k položce:_x000D_
Kryty topení</t>
  </si>
  <si>
    <t>155</t>
  </si>
  <si>
    <t>976085411R00</t>
  </si>
  <si>
    <t>Vybourání kanal.rámů a poklopů plochy nad 0,6 m2</t>
  </si>
  <si>
    <t>310</t>
  </si>
  <si>
    <t>978041116R00</t>
  </si>
  <si>
    <t>Odstranění KZS EPS F tl. 160 mm s omítkou</t>
  </si>
  <si>
    <t>312</t>
  </si>
  <si>
    <t>4,12*2,7</t>
  </si>
  <si>
    <t>1,2*0,5</t>
  </si>
  <si>
    <t>1,1*1,5</t>
  </si>
  <si>
    <t>157</t>
  </si>
  <si>
    <t>979990101R00</t>
  </si>
  <si>
    <t>Poplatek za sklád.suti-směs bet.a cihel do 30x30cm</t>
  </si>
  <si>
    <t>314</t>
  </si>
  <si>
    <t>72,35+1,72</t>
  </si>
  <si>
    <t>979990163R00</t>
  </si>
  <si>
    <t>Poplatek za skládku suti - plast+sklo</t>
  </si>
  <si>
    <t>316</t>
  </si>
  <si>
    <t>1,25+0,03+0,156</t>
  </si>
  <si>
    <t>159</t>
  </si>
  <si>
    <t>979990122R00</t>
  </si>
  <si>
    <t>Poplatek za skládku suti - PVC střešní krytina</t>
  </si>
  <si>
    <t>318</t>
  </si>
  <si>
    <t>979081111R00</t>
  </si>
  <si>
    <t>Odvoz suti a vybour. hmot na skládku do 1 km</t>
  </si>
  <si>
    <t>320</t>
  </si>
  <si>
    <t>52,11+1,34+0,47+0,228+0,093</t>
  </si>
  <si>
    <t>161</t>
  </si>
  <si>
    <t>979081121R00</t>
  </si>
  <si>
    <t>Příplatek k odvozu za každý další 1 km</t>
  </si>
  <si>
    <t>322</t>
  </si>
  <si>
    <t>54,241*4</t>
  </si>
  <si>
    <t>979082111R00</t>
  </si>
  <si>
    <t>Vnitrostaveništní doprava suti do 10 m</t>
  </si>
  <si>
    <t>324</t>
  </si>
  <si>
    <t>75,68</t>
  </si>
  <si>
    <t>163</t>
  </si>
  <si>
    <t>970031100R00</t>
  </si>
  <si>
    <t>Vrtání jádrové do zdiva cihelného do D 100 mm</t>
  </si>
  <si>
    <t>326</t>
  </si>
  <si>
    <t>970051160R00</t>
  </si>
  <si>
    <t>Vrtání jádrové do ŽB do D 160 mm</t>
  </si>
  <si>
    <t>328</t>
  </si>
  <si>
    <t>0,2*2</t>
  </si>
  <si>
    <t>Staveništní přesun hmot</t>
  </si>
  <si>
    <t>165</t>
  </si>
  <si>
    <t>998011001R00</t>
  </si>
  <si>
    <t>Přesun hmot pro budovy zděné výšky do 6 m</t>
  </si>
  <si>
    <t>330</t>
  </si>
  <si>
    <t>1,35+252,77+135,24+327,75+178,45+20,37+2,75+208,15</t>
  </si>
  <si>
    <t>2,41+1,06+0,12+0,75</t>
  </si>
  <si>
    <t>711</t>
  </si>
  <si>
    <t>Izolace proti vodě</t>
  </si>
  <si>
    <t>711171559RT3</t>
  </si>
  <si>
    <t>Izolace proti vlhkosti vodorovná, fólií, volně, včetně fólie PVC tl. 1,5 mm</t>
  </si>
  <si>
    <t>332</t>
  </si>
  <si>
    <t>14,95*21,55+13,6*5,8</t>
  </si>
  <si>
    <t>167</t>
  </si>
  <si>
    <t>711172559RT3</t>
  </si>
  <si>
    <t>Izolace proti vlhkosti svislá, fólií, volně, včetně fólie PVC tl. 1,5 mm</t>
  </si>
  <si>
    <t>334</t>
  </si>
  <si>
    <t>14,95*0,5+4,5*0,5</t>
  </si>
  <si>
    <t>13,6*0,5+4*0,75</t>
  </si>
  <si>
    <t>(8,5+5,8)*1</t>
  </si>
  <si>
    <t>(20,8-1,6)*0,5</t>
  </si>
  <si>
    <t>711191171RT2</t>
  </si>
  <si>
    <t>Izolace proti zem.vlhkosti,podk.textilie,vodorovná, včetně dodávky textílie PP/300, 300 g/m2</t>
  </si>
  <si>
    <t>336</t>
  </si>
  <si>
    <t>169</t>
  </si>
  <si>
    <t>711191172RT2</t>
  </si>
  <si>
    <t>Izolace proti zem.vlhkosti,ochr.textilie,vodorovná, včetně dodávky textílie PP/300, 300 g/m2</t>
  </si>
  <si>
    <t>338</t>
  </si>
  <si>
    <t>711132311R00</t>
  </si>
  <si>
    <t>Prov. izolace nopovou fólií svisle, vč.uchyc.prvků</t>
  </si>
  <si>
    <t>340</t>
  </si>
  <si>
    <t>14,95*0,5+4,5*0,6</t>
  </si>
  <si>
    <t>13,6*0,5+4*1</t>
  </si>
  <si>
    <t>171</t>
  </si>
  <si>
    <t>711131101R00</t>
  </si>
  <si>
    <t>Izolace proti vlhkosti vodorovná pásy na sucho</t>
  </si>
  <si>
    <t>342</t>
  </si>
  <si>
    <t>Poznámka k položce:_x000D_
Separační vrstva do podlahy</t>
  </si>
  <si>
    <t>28323203R</t>
  </si>
  <si>
    <t>Fólie PE čirá tl. 0,10  mm  š. 2000 mm  dl. 25 m</t>
  </si>
  <si>
    <t>344</t>
  </si>
  <si>
    <t>396,3*1,05</t>
  </si>
  <si>
    <t>173</t>
  </si>
  <si>
    <t>711777588R00</t>
  </si>
  <si>
    <t>Opracování prostupů trub termoplasty D do 200 mm</t>
  </si>
  <si>
    <t>346</t>
  </si>
  <si>
    <t>998711101R00</t>
  </si>
  <si>
    <t>Přesun hmot pro izolace proti vodě, výšky do 6 m</t>
  </si>
  <si>
    <t>348</t>
  </si>
  <si>
    <t>712</t>
  </si>
  <si>
    <t>Živičné krytiny</t>
  </si>
  <si>
    <t>175</t>
  </si>
  <si>
    <t>712371801RZ4</t>
  </si>
  <si>
    <t>Povlaková krytina střech do 10°, fólií PVC, 1 vrstva - včetně dod. fólie střešní tl.1,5mm</t>
  </si>
  <si>
    <t>350</t>
  </si>
  <si>
    <t>Poznámka k položce:_x000D_
Fólie vyrobena na bázi PVC-P vyztužená polyesterovou mřížkou. Určena k provádění jednovrstvých povlakových krytin plochých střech, mechanicky kotvených k podkladu. Fólie UV stabilní přímo vystavená povětrnostním vlivům._x000D_
Verze T3 pro skladby s požární odolností B ROOF (t3)_x000D_
Kotvy dl. cca 350 až 500 mm - do betonové desky.</t>
  </si>
  <si>
    <t>71239117..</t>
  </si>
  <si>
    <t>Povlaková krytina střech do 10°, podklad. textilie, vč. dodávky textilie ze skel. vl. netk. 120 g/m2</t>
  </si>
  <si>
    <t>352</t>
  </si>
  <si>
    <t>177</t>
  </si>
  <si>
    <t>712391172RZ5</t>
  </si>
  <si>
    <t>Povlaková krytina střech do 10°, ochran. textilie, 1 vrstva - včetně dodávky textilie netk. 500 g/m2</t>
  </si>
  <si>
    <t>354</t>
  </si>
  <si>
    <t>712378003R00</t>
  </si>
  <si>
    <t>Atiková okapnice systémová RŠ 250 mm, poplastovaná, šedá</t>
  </si>
  <si>
    <t>356</t>
  </si>
  <si>
    <t>179</t>
  </si>
  <si>
    <t>712378004R00</t>
  </si>
  <si>
    <t>Závětrná lišta systémová RŠ 250 mm, poplastovaná, šedá</t>
  </si>
  <si>
    <t>358</t>
  </si>
  <si>
    <t>8,7+5,8+0,15</t>
  </si>
  <si>
    <t>4,4*2+18,7</t>
  </si>
  <si>
    <t>712378005R00</t>
  </si>
  <si>
    <t>Stěnová lišta vyhnutá systémová RŠ 70 mm, poplastovaná, šedá</t>
  </si>
  <si>
    <t>360</t>
  </si>
  <si>
    <t>181</t>
  </si>
  <si>
    <t>712378007R00</t>
  </si>
  <si>
    <t>Rohová lišta vnitřní systémová 100 mm, poplastovaná</t>
  </si>
  <si>
    <t>362</t>
  </si>
  <si>
    <t>71,5+42,15</t>
  </si>
  <si>
    <t>712871801RZ4</t>
  </si>
  <si>
    <t>Samostatné vytažení izolace, fólií PVC polož.volně, 1 vrstva-vč.dodávky fóie 1,5 mm</t>
  </si>
  <si>
    <t>364</t>
  </si>
  <si>
    <t>Poznámka k položce:_x000D_
Osazení a olemování střešních světlíků</t>
  </si>
  <si>
    <t>183</t>
  </si>
  <si>
    <t>712341559RZ5</t>
  </si>
  <si>
    <t>Povlaková krytina střech do 10°, živič. přitavením, 1 vrstva - včetně dodávky živ. pásu se skelnou vl.</t>
  </si>
  <si>
    <t>366</t>
  </si>
  <si>
    <t>(14,75+0,15*2)*(21+0,15*2)</t>
  </si>
  <si>
    <t>(5,4+0,15)*(13,6-0,4+0,15*2)</t>
  </si>
  <si>
    <t>-4*4</t>
  </si>
  <si>
    <t>712311101RZ1</t>
  </si>
  <si>
    <t>Povlaková krytina střech do 10°, za studena ALP, 1 x nátěr - včetně dodávky ALP</t>
  </si>
  <si>
    <t>368</t>
  </si>
  <si>
    <t>185</t>
  </si>
  <si>
    <t>712391382RZ1</t>
  </si>
  <si>
    <t>Násyp z hrubého kameniva frakce 16 - 22, tl. 5cm - včetně dodávky kameniva praného</t>
  </si>
  <si>
    <t>370</t>
  </si>
  <si>
    <t>Poznámka k položce:_x000D_
Oblázkový kačírek těžený praný. U stěny tělocvičny pod stávající okna v horní řadě - požární odstupy.</t>
  </si>
  <si>
    <t>6*2,5+2,5*2,5</t>
  </si>
  <si>
    <t>712378101RT3</t>
  </si>
  <si>
    <t>Komínek odvětrání kanalizace s manžetou z PVC, pro DN 110 mm</t>
  </si>
  <si>
    <t>372</t>
  </si>
  <si>
    <t>187</t>
  </si>
  <si>
    <t>712300831RT3</t>
  </si>
  <si>
    <t>Odstranění povlakové krytiny střech do 10° 1vrstvé, z ploch jednotlivě nad 20 m2</t>
  </si>
  <si>
    <t>374</t>
  </si>
  <si>
    <t>Poznámka k položce:_x000D_
Stávající střecha spojovací chodby</t>
  </si>
  <si>
    <t>18,65*4,2</t>
  </si>
  <si>
    <t>998712101R00</t>
  </si>
  <si>
    <t>Přesun hmot pro povlakové krytiny, výšky do 6 m</t>
  </si>
  <si>
    <t>376</t>
  </si>
  <si>
    <t>713</t>
  </si>
  <si>
    <t>Izolace tepelné</t>
  </si>
  <si>
    <t>189</t>
  </si>
  <si>
    <t>713141337R00</t>
  </si>
  <si>
    <t>Izolace tepelná střech do tl.400 mm,3vrstvy,kotvy</t>
  </si>
  <si>
    <t>378</t>
  </si>
  <si>
    <t>Poznámka k položce:_x000D_
Pro izolaci se spádem tl. 240 až 400 mm. Montážní ikotvení do ŽB desky</t>
  </si>
  <si>
    <t>21*14,75-4,7*4,7</t>
  </si>
  <si>
    <t>5,4*13,15</t>
  </si>
  <si>
    <t>-1,2*1,2*13-1*1*4</t>
  </si>
  <si>
    <t>713141123R00</t>
  </si>
  <si>
    <t>Izolace tepelná střech bodově lep. tmelem ,1vrstvá</t>
  </si>
  <si>
    <t>380</t>
  </si>
  <si>
    <t>18,7*4,4/2</t>
  </si>
  <si>
    <t>191</t>
  </si>
  <si>
    <t>28375972R</t>
  </si>
  <si>
    <t>Deska spádová EPS 150 , pro střechu plochou</t>
  </si>
  <si>
    <t>382</t>
  </si>
  <si>
    <t>28375705R</t>
  </si>
  <si>
    <t>Deska izolační stabilizov. EPS 150  1000 x 500 mm</t>
  </si>
  <si>
    <t>384</t>
  </si>
  <si>
    <t>335,95*0,2</t>
  </si>
  <si>
    <t>193</t>
  </si>
  <si>
    <t>713131131R00</t>
  </si>
  <si>
    <t>Izolace tepelná stěn lepením</t>
  </si>
  <si>
    <t>386</t>
  </si>
  <si>
    <t>(14,75+21+20,6+13,4)*0,25</t>
  </si>
  <si>
    <t>4,4*4*0,25</t>
  </si>
  <si>
    <t>28375704R</t>
  </si>
  <si>
    <t>Deska izolační stabilizov. EPS 100  1000 x 500 mm</t>
  </si>
  <si>
    <t>388</t>
  </si>
  <si>
    <t>21,84*0,05</t>
  </si>
  <si>
    <t>195</t>
  </si>
  <si>
    <t>713131130R00</t>
  </si>
  <si>
    <t>Izolace tepelná stěn vložením do konstrukce</t>
  </si>
  <si>
    <t>390</t>
  </si>
  <si>
    <t>28375703R</t>
  </si>
  <si>
    <t>Deska izolační stabilizov. EPS 70  1000 x 500 mm</t>
  </si>
  <si>
    <t>392</t>
  </si>
  <si>
    <t>69,21*0,03</t>
  </si>
  <si>
    <t>197</t>
  </si>
  <si>
    <t>283754621R</t>
  </si>
  <si>
    <t>Deska polystyrenová XPS 50 mm</t>
  </si>
  <si>
    <t>394</t>
  </si>
  <si>
    <t>713121111RV5</t>
  </si>
  <si>
    <t>Izolace tepelná podlah na sucho, jednovrstvá, včetně dodávky polystyren tl. 100 mm</t>
  </si>
  <si>
    <t>396</t>
  </si>
  <si>
    <t>Poznámka k položce:_x000D_
EPS 100 S - podlahový</t>
  </si>
  <si>
    <t>60,7+64,1+63,7+60,9+60,9+14+12+1,4+4,1+11</t>
  </si>
  <si>
    <t>199</t>
  </si>
  <si>
    <t>713121118R00</t>
  </si>
  <si>
    <t>Montáž dilatačního pásku podél stěn</t>
  </si>
  <si>
    <t>398</t>
  </si>
  <si>
    <t>28375329R</t>
  </si>
  <si>
    <t>Pásek dilatační okrajový š. 120mm tl. 5 mm</t>
  </si>
  <si>
    <t>400</t>
  </si>
  <si>
    <t>201</t>
  </si>
  <si>
    <t>713100090RAA</t>
  </si>
  <si>
    <t>Izolace tepelné volně položené, položení, materiál v specifikaci</t>
  </si>
  <si>
    <t>402</t>
  </si>
  <si>
    <t>Poznámka k položce:_x000D_
Vložený pásek izolace okraje obvod. zdiva pod stropní ŽB desku</t>
  </si>
  <si>
    <t>(14,95+21,6+20,6+13,6+5,6+8,5)*0,075</t>
  </si>
  <si>
    <t>28375941R</t>
  </si>
  <si>
    <t>Deska polystyrenová EPS 100 tl. 10 mm, pruhy š. 75 mm pod desku stropní</t>
  </si>
  <si>
    <t>404</t>
  </si>
  <si>
    <t>203</t>
  </si>
  <si>
    <t>998713101R00</t>
  </si>
  <si>
    <t>Přesun hmot pro izolace tepelné, výšky do 6 m</t>
  </si>
  <si>
    <t>406</t>
  </si>
  <si>
    <t>762</t>
  </si>
  <si>
    <t>Konstrukce tesařské</t>
  </si>
  <si>
    <t>762441113RT2</t>
  </si>
  <si>
    <t>Montáž obložení atiky,OSB desky,1vrst.,hmoždinkami, včetně dodávky desky OSB tl. 18 mm</t>
  </si>
  <si>
    <t>408</t>
  </si>
  <si>
    <t>(15,15+21+21+13,15)*0,45</t>
  </si>
  <si>
    <t>205</t>
  </si>
  <si>
    <t>762112110RT2</t>
  </si>
  <si>
    <t>Montáž konstrukce stěn z řeziva hraněn. do 120 cm2, včetně dodávky řeziva, hranoly 100 x 100 mm</t>
  </si>
  <si>
    <t>410</t>
  </si>
  <si>
    <t>Poznámka k položce:_x000D_
Provizorní zabednění otvorů po oknech z centrální šatny</t>
  </si>
  <si>
    <t>2,7*4+3*3+4,2*2*2+1,8*5*2</t>
  </si>
  <si>
    <t>762131187R00</t>
  </si>
  <si>
    <t>Montáž bednění stěn, prkna hrubá 32mm, osově 50 cm</t>
  </si>
  <si>
    <t>412</t>
  </si>
  <si>
    <t>3*2,7+4,2*1,8*2+1,2*2*2</t>
  </si>
  <si>
    <t>207</t>
  </si>
  <si>
    <t>60725014R</t>
  </si>
  <si>
    <t>Deska dřevoštěpková OSB 3 N tl. 18 mm</t>
  </si>
  <si>
    <t>414</t>
  </si>
  <si>
    <t>998762102R00</t>
  </si>
  <si>
    <t>Přesun hmot pro tesařské konstrukce, výšky do 12 m</t>
  </si>
  <si>
    <t>416</t>
  </si>
  <si>
    <t>764</t>
  </si>
  <si>
    <t>Konstrukce klempířské</t>
  </si>
  <si>
    <t>209</t>
  </si>
  <si>
    <t>764322830R00</t>
  </si>
  <si>
    <t>Demontáž oplechování okapů, TK, rš 400 mm, do 30°</t>
  </si>
  <si>
    <t>418</t>
  </si>
  <si>
    <t>764352810R00</t>
  </si>
  <si>
    <t>Demontáž žlabů půlkruh. rovných, rš 330 mm, do 30°</t>
  </si>
  <si>
    <t>420</t>
  </si>
  <si>
    <t>211</t>
  </si>
  <si>
    <t>764359810R00</t>
  </si>
  <si>
    <t>Demontáž kotlíku kónického, sklon do 30°</t>
  </si>
  <si>
    <t>422</t>
  </si>
  <si>
    <t>764410850R00</t>
  </si>
  <si>
    <t>Demontáž oplechování parapetů,rš od 100 do 330 mm</t>
  </si>
  <si>
    <t>424</t>
  </si>
  <si>
    <t>1*10</t>
  </si>
  <si>
    <t>1,2+1,1</t>
  </si>
  <si>
    <t>213</t>
  </si>
  <si>
    <t>764421830R00</t>
  </si>
  <si>
    <t>Demontáž oplechování říms,rš od 100 do 200 mm</t>
  </si>
  <si>
    <t>426</t>
  </si>
  <si>
    <t>8,5+5,8</t>
  </si>
  <si>
    <t>764454801R00</t>
  </si>
  <si>
    <t>Demontáž odpadních trub kruhových,D 75 a 100 mm</t>
  </si>
  <si>
    <t>428</t>
  </si>
  <si>
    <t>2,8*2</t>
  </si>
  <si>
    <t>215</t>
  </si>
  <si>
    <t>764430840R00</t>
  </si>
  <si>
    <t>Demontáž oplechování zdí,rš od 330 do 500 mm</t>
  </si>
  <si>
    <t>430</t>
  </si>
  <si>
    <t>Poznámka k položce:_x000D_
Stávající atika šaten</t>
  </si>
  <si>
    <t>764812640RT3</t>
  </si>
  <si>
    <t>Oplechování říms z lakovaného Pz plechu, rš 250 mm, nalepní nízkoexpanzní pěnou</t>
  </si>
  <si>
    <t>432</t>
  </si>
  <si>
    <t>217</t>
  </si>
  <si>
    <t>764812617RT3</t>
  </si>
  <si>
    <t>Oplechování říms z lakovaného Pz plechu, rš 170 mm, nalepení nízkoexpanzní pěnou</t>
  </si>
  <si>
    <t>434</t>
  </si>
  <si>
    <t>764816133RT3</t>
  </si>
  <si>
    <t>Oplechování parapetů, lakovaný Pz plech, rš 330 mm, lepení na nízkoexpanzní pěnu</t>
  </si>
  <si>
    <t>436</t>
  </si>
  <si>
    <t>2,5*2+3*2+1,75</t>
  </si>
  <si>
    <t>219</t>
  </si>
  <si>
    <t>998764101R00</t>
  </si>
  <si>
    <t>Přesun hmot pro klempířské konstr., výšky do 6 m</t>
  </si>
  <si>
    <t>438</t>
  </si>
  <si>
    <t>766</t>
  </si>
  <si>
    <t>Konstrukce truhlářské</t>
  </si>
  <si>
    <t>766670011R00</t>
  </si>
  <si>
    <t>Montáž obložkové zárubně a dřevěného křídla dveří</t>
  </si>
  <si>
    <t>440</t>
  </si>
  <si>
    <t>221</t>
  </si>
  <si>
    <t>61160.203-05</t>
  </si>
  <si>
    <t>Dveře vnitřní plné 1kř. 80x197 cm RAL, lakované, 30 barev, výr.č. 2.03 až 2.05</t>
  </si>
  <si>
    <t>442</t>
  </si>
  <si>
    <t>4+2+1</t>
  </si>
  <si>
    <t>61160.206</t>
  </si>
  <si>
    <t>Dveře vnitřní plné 1kř. 90x197 cm, lakované, bílé, výr.č. 2.06</t>
  </si>
  <si>
    <t>444</t>
  </si>
  <si>
    <t>223</t>
  </si>
  <si>
    <t>61160.208</t>
  </si>
  <si>
    <t>Dveře vnitřní plné 1kř. 70x197 cm RAL, lakované, lakované 30 barev, výr.č. 2.08</t>
  </si>
  <si>
    <t>446</t>
  </si>
  <si>
    <t>6118.03-08</t>
  </si>
  <si>
    <t>Zárubeň obklad. š. 70 až 90 cm/st. 8-30 cm, Lakovaná RAL, 30 barev, výr.č. 203 až 208</t>
  </si>
  <si>
    <t>448</t>
  </si>
  <si>
    <t>225</t>
  </si>
  <si>
    <t>766670013R00</t>
  </si>
  <si>
    <t>Montáž obložkové zárubně a křídla dveří dvoukřídl., dveří jednokř. s nadsvětlíkem</t>
  </si>
  <si>
    <t>450</t>
  </si>
  <si>
    <t>6116.207</t>
  </si>
  <si>
    <t>Dveře vnitřní dřev.prosklené EI30 145/197 cm, vč. rámové zárubně, výr.č. 2.07</t>
  </si>
  <si>
    <t>452</t>
  </si>
  <si>
    <t>Poznámka k položce:_x000D_
S požární odolností a samozavíračem. Dodat včetně zárubně systémové rámové či obložkové.</t>
  </si>
  <si>
    <t>227</t>
  </si>
  <si>
    <t>6116.201-202</t>
  </si>
  <si>
    <t>Dveře dřev. vnitřní plné  1kř. 90x197, odlehčená DTD, RAL 30 barev, výr.č. 2.01 a 2.02</t>
  </si>
  <si>
    <t>454</t>
  </si>
  <si>
    <t>6118.201-202</t>
  </si>
  <si>
    <t>Zárubeň obkladová š. 90 cm/stěna 6-17 cm RAL, 30 barev, vč. nadsvětlíku, výr.č. 2.01 a 2.02</t>
  </si>
  <si>
    <t>456</t>
  </si>
  <si>
    <t>229</t>
  </si>
  <si>
    <t>76667001..</t>
  </si>
  <si>
    <t>Montáž kliky a štítku vč. jejich dodávky, kartáčovaná nerez</t>
  </si>
  <si>
    <t>458</t>
  </si>
  <si>
    <t>Poznámka k položce:_x000D_
Podrobný rozpis - viz tabulka výrobků. Konkrétní typ bude vybrán v rámci autorského dozoru</t>
  </si>
  <si>
    <t>9+5</t>
  </si>
  <si>
    <t>766694113R00</t>
  </si>
  <si>
    <t>Montáž parapetních desek š.do 30 cm,dl.do 260 cm</t>
  </si>
  <si>
    <t>460</t>
  </si>
  <si>
    <t>231</t>
  </si>
  <si>
    <t>766694114R00</t>
  </si>
  <si>
    <t>Montáž parapetních desek š.do 30 cm,dl.nad 260 cm</t>
  </si>
  <si>
    <t>462</t>
  </si>
  <si>
    <t>60775372R</t>
  </si>
  <si>
    <t>Parapet interiér PVC š. 250 mm bílý, komůrkový, s nosem 40 mm</t>
  </si>
  <si>
    <t>464</t>
  </si>
  <si>
    <t>2,5*2+1,75</t>
  </si>
  <si>
    <t>3*2</t>
  </si>
  <si>
    <t>233</t>
  </si>
  <si>
    <t>60775392R</t>
  </si>
  <si>
    <t>Krytka parapetní plastová  dl. 600 mm bílá, oboustranná</t>
  </si>
  <si>
    <t>466</t>
  </si>
  <si>
    <t>766711001R00</t>
  </si>
  <si>
    <t>Montáž oken a balkonových dveří s vypěněním</t>
  </si>
  <si>
    <t>468</t>
  </si>
  <si>
    <t>(1,75+3)*2</t>
  </si>
  <si>
    <t>235</t>
  </si>
  <si>
    <t>6114.116</t>
  </si>
  <si>
    <t>Okno plastové 4dílné bez sloupku 175*300 cm O, 4 otevíravá křídla ovládání EPS, výr.č. 1.16</t>
  </si>
  <si>
    <t>470</t>
  </si>
  <si>
    <t>Poznámka k položce:_x000D_
Přivětrávací okno šaten jako náhrada z vybourané výklopné. Budou otevíravá na el. pohon ovládání napojeno na EPS stávající. Použít pohony od vybouraných oken.</t>
  </si>
  <si>
    <t>766711021RT1</t>
  </si>
  <si>
    <t>Montáž vstupních dveří s vypěněním, na turbošrouby</t>
  </si>
  <si>
    <t>472</t>
  </si>
  <si>
    <t>(1,2+2)*2+(1,1+2,2)*2</t>
  </si>
  <si>
    <t>237</t>
  </si>
  <si>
    <t>6114.117..</t>
  </si>
  <si>
    <t>Dveře vstupní plastové 1 křídlové 120x200 cm, vč. zárubně, panik. kování, výr.č. 1.17</t>
  </si>
  <si>
    <t>474</t>
  </si>
  <si>
    <t>6114.118..</t>
  </si>
  <si>
    <t>Dveře vstupní plastové 1 křídlové 110x220 cm, vč. zárubně, panik. kování, výr.č. 1.18</t>
  </si>
  <si>
    <t>476</t>
  </si>
  <si>
    <t>239</t>
  </si>
  <si>
    <t>766121.301...</t>
  </si>
  <si>
    <t>Stěny WC  komplet. plné s výplní, H 2,03 m, včetně dveří, výr.č. 3.01, dodávka a montáž</t>
  </si>
  <si>
    <t>478</t>
  </si>
  <si>
    <t>3,1*2,03</t>
  </si>
  <si>
    <t>766121.302...</t>
  </si>
  <si>
    <t>Stěny WC  komplet. plné s výplní, H 2,03 m, dělicí, výr.č. 3.02, dodávka a montáž</t>
  </si>
  <si>
    <t>480</t>
  </si>
  <si>
    <t>1,2*2,03*2</t>
  </si>
  <si>
    <t>241</t>
  </si>
  <si>
    <t>766121.303...</t>
  </si>
  <si>
    <t>Stěny WC  komplet. plné s výplní, H 2,03 m, dělicí, výr.č. 3.03, dodávka a montáž</t>
  </si>
  <si>
    <t>482</t>
  </si>
  <si>
    <t>0,9*2,03</t>
  </si>
  <si>
    <t>766121.304...</t>
  </si>
  <si>
    <t>Stěny WC  komplet. plné s výplní, H 2,03 m, včetně dveří, výr.č. 3.04, dodávka a montáž</t>
  </si>
  <si>
    <t>484</t>
  </si>
  <si>
    <t>2,18*2,03</t>
  </si>
  <si>
    <t>243</t>
  </si>
  <si>
    <t>998766101R00</t>
  </si>
  <si>
    <t>Přesun hmot pro truhlářské konstr., výšky do 6 m</t>
  </si>
  <si>
    <t>486</t>
  </si>
  <si>
    <t>767</t>
  </si>
  <si>
    <t>Konstrukce zámečnické</t>
  </si>
  <si>
    <t>767316512R00</t>
  </si>
  <si>
    <t>Montáž světlíků bodových pl.do 1 m2, pevných</t>
  </si>
  <si>
    <t>488</t>
  </si>
  <si>
    <t>245</t>
  </si>
  <si>
    <t>61100116R</t>
  </si>
  <si>
    <t>Světlík PVC s polykarbonát kopulí 100 x 100 cm, neotevíravý, čirý, výr.č. 1.12</t>
  </si>
  <si>
    <t>490</t>
  </si>
  <si>
    <t>Poznámka k položce:_x000D_
Včetně zvyšujícího (zvedacího) rámu a PVC manžety. Včetně vnitřních zatemmňovacích rolet el. ovládaných</t>
  </si>
  <si>
    <t>767316522R00</t>
  </si>
  <si>
    <t>Montáž světlíků bodových pl.do 1 m2, otvíravých</t>
  </si>
  <si>
    <t>492</t>
  </si>
  <si>
    <t>247</t>
  </si>
  <si>
    <t>61100136R</t>
  </si>
  <si>
    <t>Světlík PVC s polykarbonát kopulí 100 x 100 cm, el. ovládaný, čirý, výr.č. 1.11</t>
  </si>
  <si>
    <t>494</t>
  </si>
  <si>
    <t>767316513R00</t>
  </si>
  <si>
    <t>Montáž světlíků bodových pl.do 1,5 m2, pevných</t>
  </si>
  <si>
    <t>496</t>
  </si>
  <si>
    <t>249</t>
  </si>
  <si>
    <t>61100118R</t>
  </si>
  <si>
    <t>Světlík PVC s polykarbonát kopulí 120 x 120 cm, neotevíravý, čirý, výr.č. 1.14</t>
  </si>
  <si>
    <t>498</t>
  </si>
  <si>
    <t>767316523R00</t>
  </si>
  <si>
    <t>Montáž světlíků bodových pl.do 1,5 m2, otvíravých</t>
  </si>
  <si>
    <t>500</t>
  </si>
  <si>
    <t>251</t>
  </si>
  <si>
    <t>61100138R</t>
  </si>
  <si>
    <t>Světlík PVC s polykarbonát kopulí 120 x 120 cm, el. ovládaný, čirý, výr.č. 1.13</t>
  </si>
  <si>
    <t>502</t>
  </si>
  <si>
    <t>767311.115...</t>
  </si>
  <si>
    <t>Montáž světlíků stanových se zasklením, včetně kotvení a zasklení</t>
  </si>
  <si>
    <t>504</t>
  </si>
  <si>
    <t>Poznámka k položce:_x000D_
Světlík stanový prosklený nad otvorem 4,0 x 4,0 m osazený na ŽB límec ploché střechy. Límec je zevně tepelně izolovaný a to včetně plochy pro uložení "pozednice" světlíku - bez tepelného mostu. Dodat  včetně oplechování.</t>
  </si>
  <si>
    <t>253</t>
  </si>
  <si>
    <t>767995.115...</t>
  </si>
  <si>
    <t>Výroba a dodávka kov. atypických konstr., stanový světlík 4,5 x 4,5 m, výr.č. 1.15</t>
  </si>
  <si>
    <t>506</t>
  </si>
  <si>
    <t>Poznámka k položce:_x000D_
Světlík ve tvaru jehlanu vyrobený z hliníkových profilů s možností vyztužení ocelí. Započítat včetně zasklení bezpečnostním izolačním dvojsklem. Vnější sklo s reflexní vrstvou proti slunečnímu záření čiré. Na severní straně světlíku bude vloženo odvětrávací křídlo cca 60 x 60 cm výklopné elektricky ovládané.</t>
  </si>
  <si>
    <t>767135701R00</t>
  </si>
  <si>
    <t>Ukončení oplech.stěn na konstrukci, rš. 330 mm, vč. plechu pobarveného</t>
  </si>
  <si>
    <t>508</t>
  </si>
  <si>
    <t>Poznámka k položce:_x000D_
Oplechování límce světlíku stanového. Započítat včetně plechu pobarveného</t>
  </si>
  <si>
    <t>4,8*4</t>
  </si>
  <si>
    <t>255</t>
  </si>
  <si>
    <t>767616111R00</t>
  </si>
  <si>
    <t>Montáž oken z Al - profilů, a prosklených stěn</t>
  </si>
  <si>
    <t>510</t>
  </si>
  <si>
    <t>3*2,5*2+3*3,3*2+1,1*2,35</t>
  </si>
  <si>
    <t>76799101.</t>
  </si>
  <si>
    <t>Výroba a dodávka AL okna včetně zasklení, 3000 x 2500, výr.č. 1.01</t>
  </si>
  <si>
    <t>ks</t>
  </si>
  <si>
    <t>512</t>
  </si>
  <si>
    <t>257</t>
  </si>
  <si>
    <t>76799102.</t>
  </si>
  <si>
    <t>Výroba a dodávka AL stěny včetně zasklení, 3000 x 3300, výr.č. 1.02</t>
  </si>
  <si>
    <t>514</t>
  </si>
  <si>
    <t>76799103.</t>
  </si>
  <si>
    <t>Výroba a dodávka AL stěny včetně zasklení, 3000 x 3300, výr.č. 1.03</t>
  </si>
  <si>
    <t>516</t>
  </si>
  <si>
    <t>259</t>
  </si>
  <si>
    <t>76799104.</t>
  </si>
  <si>
    <t>Výroba a dodávka AL okna včetně zasklení, 3000 x 2500, výr.č. 1.04</t>
  </si>
  <si>
    <t>518</t>
  </si>
  <si>
    <t>76799105.</t>
  </si>
  <si>
    <t>Výroba a dodávka AL dveří včetně zasklení PO, 1100 x 2350, výr.č. 1.05</t>
  </si>
  <si>
    <t>520</t>
  </si>
  <si>
    <t>261</t>
  </si>
  <si>
    <t>76799106.</t>
  </si>
  <si>
    <t>Výroba a dodávka AL okna včetně zasklení, PO, 2500 x 2500, výr.č. 1.06</t>
  </si>
  <si>
    <t>522</t>
  </si>
  <si>
    <t>76799107.</t>
  </si>
  <si>
    <t>Výroba a dodávka AL stěny včetně zasklení, 2500 x 3300, výr.č. 1.07</t>
  </si>
  <si>
    <t>524</t>
  </si>
  <si>
    <t>263</t>
  </si>
  <si>
    <t>76799108.</t>
  </si>
  <si>
    <t>Výroba a dodávka AL stěny včetně zasklení, 2500 x 3300, výr.č. 1.08</t>
  </si>
  <si>
    <t>526</t>
  </si>
  <si>
    <t>76799109.</t>
  </si>
  <si>
    <t>Výroba a dodávka AL okna včetně zasklení, 2500 x 2500, výr.č. 1.09</t>
  </si>
  <si>
    <t>528</t>
  </si>
  <si>
    <t>265</t>
  </si>
  <si>
    <t>76799110.</t>
  </si>
  <si>
    <t>Výroba a dodávka AL stěny včetně zasklení PO, 3000 x 2600, výr.č. 1.10</t>
  </si>
  <si>
    <t>530</t>
  </si>
  <si>
    <t>76764911...</t>
  </si>
  <si>
    <t>Montáž doplňků dveří, samozavírače hydraulického, včetně dodávky</t>
  </si>
  <si>
    <t>532</t>
  </si>
  <si>
    <t>267</t>
  </si>
  <si>
    <t>76764912..</t>
  </si>
  <si>
    <t>Montáž doplňků dveří, madla, panikové kování, vč. dodávky</t>
  </si>
  <si>
    <t>534</t>
  </si>
  <si>
    <t>767646523R00</t>
  </si>
  <si>
    <t>Montáž dveří protipožár. 2 křídlových, H do 240 cm</t>
  </si>
  <si>
    <t>536</t>
  </si>
  <si>
    <t>269</t>
  </si>
  <si>
    <t>767646510R00</t>
  </si>
  <si>
    <t>Montáž dveří protipožárních jednokřídlových</t>
  </si>
  <si>
    <t>538</t>
  </si>
  <si>
    <t>767657305</t>
  </si>
  <si>
    <t>Montáž vrat rolovacích lamelových 3,1x3,1 m, el. pohon, vč. dodávky, Výr.č. 3.05</t>
  </si>
  <si>
    <t>540</t>
  </si>
  <si>
    <t>271</t>
  </si>
  <si>
    <t>767914830R00</t>
  </si>
  <si>
    <t>Demontáž oplocení - ochranné sítě, vč. sloupů v. cca 6,0 m</t>
  </si>
  <si>
    <t>542</t>
  </si>
  <si>
    <t>767911140R00</t>
  </si>
  <si>
    <t>Montáž oplocení z pletiva v. 6,0 m, napínací drát, ochranná síť - zpětná montáž</t>
  </si>
  <si>
    <t>544</t>
  </si>
  <si>
    <t>273</t>
  </si>
  <si>
    <t>767586203RT1</t>
  </si>
  <si>
    <t>Podhled z minerál. kazet podvěšený, kazety 600x600 mm, tl. 15 mm</t>
  </si>
  <si>
    <t>546</t>
  </si>
  <si>
    <t>14+12+1,4+4,1+11</t>
  </si>
  <si>
    <t>767832100R00</t>
  </si>
  <si>
    <t>Montáž žebříků do zdiva s vodovodní trubkou</t>
  </si>
  <si>
    <t>548</t>
  </si>
  <si>
    <t>Poznámka k položce:_x000D_
Osazení stávajícího vybouraného požárního žebříku</t>
  </si>
  <si>
    <t>275</t>
  </si>
  <si>
    <t>767161401.</t>
  </si>
  <si>
    <t>Montáž a dodávka madel do zdiva , nerez., sklopné, pro WC vozíčkářů, výr.č. 4.01</t>
  </si>
  <si>
    <t>550</t>
  </si>
  <si>
    <t>767161402.</t>
  </si>
  <si>
    <t>Montáž a dodávka madel do zdiva , nerez., pevné, pro WC vozíčkářů, výr.č. 4.02</t>
  </si>
  <si>
    <t>552</t>
  </si>
  <si>
    <t>277</t>
  </si>
  <si>
    <t>2837-404..</t>
  </si>
  <si>
    <t>Háček z broušené nerezi na WC vozíčkáře, dodávka a montáž přilepením, výr.č. 4.04</t>
  </si>
  <si>
    <t>554</t>
  </si>
  <si>
    <t>998767101R00</t>
  </si>
  <si>
    <t>Přesun hmot pro zámečnické konstr., výšky do 6 m</t>
  </si>
  <si>
    <t>556</t>
  </si>
  <si>
    <t>771</t>
  </si>
  <si>
    <t>Podlahy z dlaždic a obklady</t>
  </si>
  <si>
    <t>279</t>
  </si>
  <si>
    <t>771575118RT2</t>
  </si>
  <si>
    <t>Montáž podlah keram.,hladké, tmel, 60x60 cm, flex (lep), color (sp)</t>
  </si>
  <si>
    <t>558</t>
  </si>
  <si>
    <t>60,7+12+1,4+4,1+11</t>
  </si>
  <si>
    <t>3*0,3*2+2,5*0,3*2+3*0,3+0,8*0,25*5+0,8*0,15*3</t>
  </si>
  <si>
    <t>2,1*0,45</t>
  </si>
  <si>
    <t>771475014RT1</t>
  </si>
  <si>
    <t>Obklad soklíků keram.rovných, tmel,výška 10 cm, lepidlo flex, spár.hm. color</t>
  </si>
  <si>
    <t>560</t>
  </si>
  <si>
    <t>10*2+6,25*2+0,75*2-0,9*4-0,8*5</t>
  </si>
  <si>
    <t>281</t>
  </si>
  <si>
    <t>771479001R00</t>
  </si>
  <si>
    <t>Řezání dlaždic keramických pro soklíky</t>
  </si>
  <si>
    <t>562</t>
  </si>
  <si>
    <t>597642...</t>
  </si>
  <si>
    <t>Dlažba keram. lapovaná 600x600x9 až 10 mm, kalibrovaná, barva tmavě šedá</t>
  </si>
  <si>
    <t>564</t>
  </si>
  <si>
    <t>Poznámka k položce:_x000D_
Přesný odstín bude určen v rámci autorského dozoru při realizaci</t>
  </si>
  <si>
    <t>95,705*1,05</t>
  </si>
  <si>
    <t>26,4*0,08*1,1</t>
  </si>
  <si>
    <t>283</t>
  </si>
  <si>
    <t>771541923R00</t>
  </si>
  <si>
    <t>Oprava podlah hutných glazovaných, 40x30 cm</t>
  </si>
  <si>
    <t>566</t>
  </si>
  <si>
    <t>Poznámka k položce:_x000D_
Oprava dlažby v šatně</t>
  </si>
  <si>
    <t>(3+2,5+0,5)/0,3</t>
  </si>
  <si>
    <t>3/0,3</t>
  </si>
  <si>
    <t>(1,2+1,1)/0,3</t>
  </si>
  <si>
    <t>597642030R</t>
  </si>
  <si>
    <t>Dlažba slinutá matná 300x300x9 mm, šedohnědá</t>
  </si>
  <si>
    <t>568</t>
  </si>
  <si>
    <t>Poznámka k položce:_x000D_
Přizpůsobit stávající dlažbě</t>
  </si>
  <si>
    <t>37,7*1,05</t>
  </si>
  <si>
    <t>285</t>
  </si>
  <si>
    <t>771101101R00</t>
  </si>
  <si>
    <t>Vysávání podlah prům.vysavačem pro pokládku dlažby</t>
  </si>
  <si>
    <t>570</t>
  </si>
  <si>
    <t>95,7+38*0,3*0,3</t>
  </si>
  <si>
    <t>771101210RT1</t>
  </si>
  <si>
    <t>Penetrace podkladu pod dlažby, penetrační nátěr</t>
  </si>
  <si>
    <t>572</t>
  </si>
  <si>
    <t>287</t>
  </si>
  <si>
    <t>771577835R00</t>
  </si>
  <si>
    <t>Podlahový profil dilatační</t>
  </si>
  <si>
    <t>574</t>
  </si>
  <si>
    <t>0,9*4+0,8*8+3+3+4</t>
  </si>
  <si>
    <t>998771101R00</t>
  </si>
  <si>
    <t>Přesun hmot pro podlahy z dlaždic, výšky do 6 m</t>
  </si>
  <si>
    <t>576</t>
  </si>
  <si>
    <t>776</t>
  </si>
  <si>
    <t>Podlahy povlakové</t>
  </si>
  <si>
    <t>289</t>
  </si>
  <si>
    <t>776101101R00</t>
  </si>
  <si>
    <t>Vysávání podlah prům.vysavačem pod povlak.podlahy</t>
  </si>
  <si>
    <t>578</t>
  </si>
  <si>
    <t>776101115R00</t>
  </si>
  <si>
    <t>Vyrovnání podkladů samonivelační hmotou</t>
  </si>
  <si>
    <t>580</t>
  </si>
  <si>
    <t>291</t>
  </si>
  <si>
    <t>776101121R00</t>
  </si>
  <si>
    <t>Provedení penetrace podkladu pod.povlak.podlahy</t>
  </si>
  <si>
    <t>582</t>
  </si>
  <si>
    <t>776521110R00</t>
  </si>
  <si>
    <t>Lepení povlak.podlah z pásů linolea , disperzní lepidlo</t>
  </si>
  <si>
    <t>584</t>
  </si>
  <si>
    <t>64,1+63,7+60,9+60,9+14</t>
  </si>
  <si>
    <t>293</t>
  </si>
  <si>
    <t>776421100RT1</t>
  </si>
  <si>
    <t>Lepení podlahových soklíků z linolea, pouze lepení - soklík ve specifikaci</t>
  </si>
  <si>
    <t>586</t>
  </si>
  <si>
    <t>9,5*2+6,75*2-0,9-1,5</t>
  </si>
  <si>
    <t>9,5*2+7,4*2-0,9-1,5</t>
  </si>
  <si>
    <t>(6,25*2+9,75*2)*2-0,9*2-1,5*2</t>
  </si>
  <si>
    <t>4,7*2+3,25*2-0,8</t>
  </si>
  <si>
    <t>28410102R</t>
  </si>
  <si>
    <t>Linoleum tl. 2,5 mm š. 2 m dl. 32 m</t>
  </si>
  <si>
    <t>588</t>
  </si>
  <si>
    <t>Poznámka k položce:_x000D_
Konkrétní typ a barvu upřesní AD</t>
  </si>
  <si>
    <t>263,6*1,05+135,8*0,05</t>
  </si>
  <si>
    <t>295</t>
  </si>
  <si>
    <t>998776101R00</t>
  </si>
  <si>
    <t>Přesun hmot pro podlahy povlakové, výšky do 6 m</t>
  </si>
  <si>
    <t>590</t>
  </si>
  <si>
    <t>781</t>
  </si>
  <si>
    <t>Obklady keramické</t>
  </si>
  <si>
    <t>781415016RT7</t>
  </si>
  <si>
    <t>Montáž obkladů stěn, porovin.,tmel, nad 20x25 cm, flex (lepidlo), Flex (spár.hmota)</t>
  </si>
  <si>
    <t>592</t>
  </si>
  <si>
    <t>297</t>
  </si>
  <si>
    <t>59781....</t>
  </si>
  <si>
    <t>Obkládačka 30x60 bílá lesk, s reliéfním povrchem</t>
  </si>
  <si>
    <t>594</t>
  </si>
  <si>
    <t>Poznámka k položce:_x000D_
Konkrétní typ určí AD - min. výběr ze 3 vzorků</t>
  </si>
  <si>
    <t>97,02*1,05</t>
  </si>
  <si>
    <t>781101210RT1</t>
  </si>
  <si>
    <t>Penetrace podkladu pod obklady, penetrační nátěr</t>
  </si>
  <si>
    <t>596</t>
  </si>
  <si>
    <t>299</t>
  </si>
  <si>
    <t>998781101R00</t>
  </si>
  <si>
    <t>Přesun hmot pro obklady keramické, výšky do 6 m</t>
  </si>
  <si>
    <t>598</t>
  </si>
  <si>
    <t>783</t>
  </si>
  <si>
    <t>Nátěry</t>
  </si>
  <si>
    <t>783122110R00</t>
  </si>
  <si>
    <t>Nátěr syntetický OK "A" dvojnásobný</t>
  </si>
  <si>
    <t>600</t>
  </si>
  <si>
    <t>Poznámka k položce:_x000D_
Ocelové válcované nosníky</t>
  </si>
  <si>
    <t>(0,16*2+0,08*4)*3*15</t>
  </si>
  <si>
    <t>(0,12*2+0,06*4)*3,5</t>
  </si>
  <si>
    <t>(0,14*2+0,07*4)*3*2,25</t>
  </si>
  <si>
    <t>784</t>
  </si>
  <si>
    <t>Malby</t>
  </si>
  <si>
    <t>301</t>
  </si>
  <si>
    <t>784011111R00</t>
  </si>
  <si>
    <t>Oprášení/ometení podkladu</t>
  </si>
  <si>
    <t>602</t>
  </si>
  <si>
    <t>1047+166</t>
  </si>
  <si>
    <t>784191101R00</t>
  </si>
  <si>
    <t>Penetrace podkladu univerzální 1x</t>
  </si>
  <si>
    <t>604</t>
  </si>
  <si>
    <t>303</t>
  </si>
  <si>
    <t>784195212R00</t>
  </si>
  <si>
    <t>Malba, bílá, bez penetrace, 2 x, malba vhodná i na SDK</t>
  </si>
  <si>
    <t>606</t>
  </si>
  <si>
    <t>784452911R00</t>
  </si>
  <si>
    <t>Oprava,malba směsí tekut.2x,1bar+obrus míst. 3,8 m</t>
  </si>
  <si>
    <t>608</t>
  </si>
  <si>
    <t>305</t>
  </si>
  <si>
    <t>784011921R00</t>
  </si>
  <si>
    <t>Příplatek, schodiště</t>
  </si>
  <si>
    <t>610</t>
  </si>
  <si>
    <t>786</t>
  </si>
  <si>
    <t>Čalounické úpravy</t>
  </si>
  <si>
    <t>78661106,09</t>
  </si>
  <si>
    <t>Předokenní roleta,viditel.box,el.pohon, 250x250 cm, screenová, na okna 1.06 a 1.09</t>
  </si>
  <si>
    <t>612</t>
  </si>
  <si>
    <t>Poznámka k položce:_x000D_
Barva světle šedá, bude upřesněno v rámci AD, včetně bočních "zipů". Výběr min. z 5-ti vzorků</t>
  </si>
  <si>
    <t>307</t>
  </si>
  <si>
    <t>78661107,08</t>
  </si>
  <si>
    <t>Předokenní roleta,viditel.box,el.pohon, 150x330 cm, screenová, na okna 1.07 a 1.08</t>
  </si>
  <si>
    <t>614</t>
  </si>
  <si>
    <t>Poznámka k položce:_x000D_
Pouze před pevnou část, dveře ponechat jako únikové. Včetně bočních "zipů". Stejný typ jako předchozí roleta</t>
  </si>
  <si>
    <t>7866161..</t>
  </si>
  <si>
    <t>Montáž rolet textilních vnitřních na el. pohon, 250 x 250 cm, vč. dodávky, pro okna 1.06 a 1.09</t>
  </si>
  <si>
    <t>616</t>
  </si>
  <si>
    <t>Poznámka k položce:_x000D_
Látka pro zatemnění. Případně je možno rozdělit z důvodů požadavků montáže na část s dveřmi a část plnou. Platí i pro následující položky rolet. Výběr min. z 5-ti vzorků v rámci AD na stavbě.</t>
  </si>
  <si>
    <t>309</t>
  </si>
  <si>
    <t>7866162..</t>
  </si>
  <si>
    <t>Montáž rolet textilních vnitřních na el. pohon, 250 x 330 cm,  vč. dodávky, pro okna 1.07 a 1.08</t>
  </si>
  <si>
    <t>618</t>
  </si>
  <si>
    <t>7866163..</t>
  </si>
  <si>
    <t>Montáž rolet textilních vnitřních na el. pohon, 300 x 330 cm,  vč. dodávky, pro okna 1.02 a 1.03</t>
  </si>
  <si>
    <t>620</t>
  </si>
  <si>
    <t>311</t>
  </si>
  <si>
    <t>7866164..</t>
  </si>
  <si>
    <t>Montáž rolet textilních vnitřních na el. pohon, 300 x 250 cm,  vč. dodávky, pro okna 1.01 a 1.04</t>
  </si>
  <si>
    <t>622</t>
  </si>
  <si>
    <t>7866165..</t>
  </si>
  <si>
    <t>Montáž a dodávka zastiňujícího baldachýnu, pod světlík v hale 4,0 x 4,0 m, el. pohon</t>
  </si>
  <si>
    <t>624</t>
  </si>
  <si>
    <t>Poznámka k položce:_x000D_
Podvěšený textilní baldachýn. Možno rozdělit na dvě samostatné části se samostatnými pohony a s doplněním středního nosníku pro kolejnice._x000D_
charakteristika : Kolejnicový systém složený ze dvou vzájemně propojených kolejnic,_x000D_
využívající k pohonu novou generaci ultra-tichých motorů. Slouží jako ochrana před_x000D_
slunečními paprsky_x000D_
technické řešení : Použitý motorový pohon umožňuje velkou škálu různých nastavení a_x000D_
ovládání (pomalý rozjezd a dojezd tkaniny, ultratichý chod motoru, automatické koncové_x000D_
dorazy). Pojezd tkaniny lze ovládat pomocí přiloženého dálkového ovladače, případně_x000D_
bezdrátového stěnového spínače._x000D_
barevnost : Barva kolejnic i ostatních lakovaných dílů je standardně bílá hladká RAL-9003._x000D_
Barevný tón stínící tkaniny - možnost výběru ze 3 nabízených odstínů.</t>
  </si>
  <si>
    <t>313</t>
  </si>
  <si>
    <t>998786101R00</t>
  </si>
  <si>
    <t>Přesun hmot pro zastiň. techniku, výšky do 6 m</t>
  </si>
  <si>
    <t>626</t>
  </si>
  <si>
    <t>787</t>
  </si>
  <si>
    <t>Zasklívání</t>
  </si>
  <si>
    <t>787911112R00</t>
  </si>
  <si>
    <t>Montáž zrcadla na stěnu, na lepidlo, pl. do 5 m2</t>
  </si>
  <si>
    <t>628</t>
  </si>
  <si>
    <t>(2+1+2,3)*1,1</t>
  </si>
  <si>
    <t>315</t>
  </si>
  <si>
    <t>63465127R</t>
  </si>
  <si>
    <t>Zrcadlo nemontované čiré tl. 6 mm</t>
  </si>
  <si>
    <t>630</t>
  </si>
  <si>
    <t>M46</t>
  </si>
  <si>
    <t>Zemní práce při montážích</t>
  </si>
  <si>
    <t>460620006RT1</t>
  </si>
  <si>
    <t>Osetí povrchu trávou, včetně dodávky osiva</t>
  </si>
  <si>
    <t>632</t>
  </si>
  <si>
    <t>23/043 - ZTI, plyn</t>
  </si>
  <si>
    <t>1 - Zemní práce pro venkovní kanalizaci a vodovod</t>
  </si>
  <si>
    <t>8 - Trubní vedení venk.kanalizace</t>
  </si>
  <si>
    <t>721 - Vnitřní kanalizace</t>
  </si>
  <si>
    <t>722 - Vnitřní vodovod</t>
  </si>
  <si>
    <t>725 - Zařizovací předměty</t>
  </si>
  <si>
    <t>Zemní práce pro venkovní kanalizaci a vodovod</t>
  </si>
  <si>
    <t>13230.1201.R00</t>
  </si>
  <si>
    <t>Hloubení rýh š.do 200 cm hor.4 do 100m3</t>
  </si>
  <si>
    <t>(224*0,6*1,6)+(18*0,6*2)+(6*1*2)+(1*1*2,5)+(1*3*5)</t>
  </si>
  <si>
    <t>132 30-1209.R00</t>
  </si>
  <si>
    <t>Příplatek za lepivost - hloubení rýh 200cm v hor.4</t>
  </si>
  <si>
    <t>(212*0,6*1,6)+(30*0,6*2)+(6*1*1,5)+(1*1*2,5)+(1*3*5)</t>
  </si>
  <si>
    <t>174 10-1102.R00</t>
  </si>
  <si>
    <t>Zásyp ruční se zhutněním</t>
  </si>
  <si>
    <t>(1*1*2,5)</t>
  </si>
  <si>
    <t>139 60-1103.R00</t>
  </si>
  <si>
    <t>Ruční výkop jam, rýh a šachet v hornině tř. 4</t>
  </si>
  <si>
    <t>151101101R00</t>
  </si>
  <si>
    <t>Pažení a rozepření stěn rýh - příložné - hl. do 2m</t>
  </si>
  <si>
    <t>18 * 2</t>
  </si>
  <si>
    <t>151101111R00</t>
  </si>
  <si>
    <t>Odstranění pažení stěn rýh - příložné - hl. do 2 m</t>
  </si>
  <si>
    <t>174 10-1101.R00</t>
  </si>
  <si>
    <t>Zásyp jam, rýh, šachet se zhutněním</t>
  </si>
  <si>
    <t>(224*0,6*1,1)+(18*0,6*1,5)+(7*1*1)+(1*3*3)</t>
  </si>
  <si>
    <t>175 10-1101.RT2</t>
  </si>
  <si>
    <t>Obsyp potrubí bez prohození sypaniny, s dodáním štěrkopísku frakce 0 - 22 mm</t>
  </si>
  <si>
    <t>(242*0,6*0,5)</t>
  </si>
  <si>
    <t>162 60-1102.R14</t>
  </si>
  <si>
    <t>(1*73)+(1*13)</t>
  </si>
  <si>
    <t>199 00-0002.R00</t>
  </si>
  <si>
    <t>Poplatek za uložení na skládce (skládkovné) zeminy a horniny 1- 4</t>
  </si>
  <si>
    <t>Trubní vedení venk.kanalizace</t>
  </si>
  <si>
    <t>286-11260.A</t>
  </si>
  <si>
    <t>Trubka kanalizační SN8 PVC DN100</t>
  </si>
  <si>
    <t>12 + 8 + 6 + 6 + 4 + 6 +8 + 10 + 6+ 14 + 10 + 4</t>
  </si>
  <si>
    <t>286-11262.A</t>
  </si>
  <si>
    <t>Trubka kanalizační SN8 PVC DN150</t>
  </si>
  <si>
    <t>6 + 6 + 4 + 4 + 4 + 5</t>
  </si>
  <si>
    <t>286-11265.A</t>
  </si>
  <si>
    <t>Trubka kanalizační SN8 PVC DN200</t>
  </si>
  <si>
    <t>13 + 8 +12 + 14 + 32 + 8</t>
  </si>
  <si>
    <t>286-11266.A</t>
  </si>
  <si>
    <t>Trubka kanalizační SN8 PVC DN300</t>
  </si>
  <si>
    <t>1 * 32</t>
  </si>
  <si>
    <t>877 35-3121.RT2</t>
  </si>
  <si>
    <t>Montáž tvarovek odboč. plast. gum. kroužek DN 200, včetně dodávky odbočky PVC 100/100 mm</t>
  </si>
  <si>
    <t>1 + 1</t>
  </si>
  <si>
    <t>877 35-3121.RT5</t>
  </si>
  <si>
    <t>Montáž tvarovek odboč. plast. gum. kroužek DN 200, včetně dodávky odbočky PVC 150/100 mm</t>
  </si>
  <si>
    <t>1 + 1 + 1 + 1 + 1 + 1</t>
  </si>
  <si>
    <t>877 35-3121.RT6</t>
  </si>
  <si>
    <t>Montáž tvarovek odboč. plast. gum. kroužek DN 200, včetně dodávky odbočky PVC 200/100 mm</t>
  </si>
  <si>
    <t xml:space="preserve">1 * 1 </t>
  </si>
  <si>
    <t>877 35-3121.RT8</t>
  </si>
  <si>
    <t>Montáž tvarovek odboč. plast. gum. kroužek DN 200, včetně dodávky odbočky PVC 200/150 mm</t>
  </si>
  <si>
    <t>1 * 1</t>
  </si>
  <si>
    <t>877 37-3121.RT1</t>
  </si>
  <si>
    <t>Montáž tvarovek odboč. plast. gum. kroužek DN 300, včetně dodávky odbočky PVC 300/100 mm</t>
  </si>
  <si>
    <t>1 + 1 + 1 + 1 + 1 + 1 +1 + 1</t>
  </si>
  <si>
    <t>877 37-3121.RT2</t>
  </si>
  <si>
    <t>Montáž tvarovek odboč. plast. gum. kroužek DN 300, včetně dodávky odbočky PVC 300/150 mm</t>
  </si>
  <si>
    <t>871313121R00</t>
  </si>
  <si>
    <t>Montáž trub z plastu, gumový kroužek,, DN200</t>
  </si>
  <si>
    <t>871353121R00</t>
  </si>
  <si>
    <t>Montáž trub z plastu, gumový kroužek, DN 300</t>
  </si>
  <si>
    <t>899711122R00</t>
  </si>
  <si>
    <t>Fólie výstražná z PVC, šířka 30 cm</t>
  </si>
  <si>
    <t>94 + 29 + 87 + 32</t>
  </si>
  <si>
    <t>MTZ-8-001</t>
  </si>
  <si>
    <t>Lit.poklop pro šachtu  plast 415</t>
  </si>
  <si>
    <t>1 + 1 + 1 + 1</t>
  </si>
  <si>
    <t>MTZ-8-002</t>
  </si>
  <si>
    <t>Reviz. šachty žb, prům.1,0m, dno, pokl, lit. D400, kompl., včet. podkl. vrst. (mont+dod), šachta  hl. dna do 2,0 m,                               viz výpis šachet výkr.17</t>
  </si>
  <si>
    <t>1 + 1 + 1</t>
  </si>
  <si>
    <t>MTZ-8-003</t>
  </si>
  <si>
    <t>Šachta revizní  plast 415, viz výpis šachet výkr.17</t>
  </si>
  <si>
    <t>MTZ-8-004</t>
  </si>
  <si>
    <t>Retenční nádrž plastová samonosná na deštovou vodu 8m3</t>
  </si>
  <si>
    <t>sb</t>
  </si>
  <si>
    <t>Poznámka k položce:_x000D_
včetně vystrojení: čerpadlo ponorné 8,0m3/hod, el.napojení kabel CYKY 3x2,5/30m v rýze , vč. nástavce a vlezu (pro vstup stupadla v nádrži, popř. vybavení nerez žebřík) s uzamykatelným poklopem, včetně stojánku na připojení hadice a ovládání čerpadla s jištěním,včetně podkladu (desky, bet. mazanina nebo násyp dle typu dodané nádrže)</t>
  </si>
  <si>
    <t>MTZ-8-005</t>
  </si>
  <si>
    <t>Uliční vpust DN150</t>
  </si>
  <si>
    <t>892591111R00</t>
  </si>
  <si>
    <t>Zkouška těsnosti kanalizace DN do 300, vodou</t>
  </si>
  <si>
    <t>MTZ-8-006</t>
  </si>
  <si>
    <t>Zkouška kanalizace, kamerová zkouška potrubí pod objektem</t>
  </si>
  <si>
    <t>32 + 34</t>
  </si>
  <si>
    <t>VN07 722-1204.R11</t>
  </si>
  <si>
    <t>Propoj na stávající kan.potrubí, vč.tvarovek a montáže</t>
  </si>
  <si>
    <t xml:space="preserve">1 + 1 </t>
  </si>
  <si>
    <t>998276101R00</t>
  </si>
  <si>
    <t>Přesun hmot, trubní vedení plastová, otevř. výkop</t>
  </si>
  <si>
    <t>1 * 98</t>
  </si>
  <si>
    <t>713571113RU1</t>
  </si>
  <si>
    <t>Požárně ochranná manžeta hl. 60 mm, EI 90, D 75 mm, kan.</t>
  </si>
  <si>
    <t>713571115R00</t>
  </si>
  <si>
    <t>Požárně ochranná manžeta hl. 60mm, EI 90, D 110 mm, kan.</t>
  </si>
  <si>
    <t xml:space="preserve">1 + 1 + 1 + 1 + 1 + 1 </t>
  </si>
  <si>
    <t>713533000R00</t>
  </si>
  <si>
    <t>Protipožární výplň páskou do DN50</t>
  </si>
  <si>
    <t>71354120.R00</t>
  </si>
  <si>
    <t>Tmelení spár protipožárním tmelem do D110, (vodov. plast, kan)</t>
  </si>
  <si>
    <t>728.3.01</t>
  </si>
  <si>
    <t>Izolace tepelná kan potrubí do DN200 v SDK obkladu pro zařízení a potrubí tl.40 mm na hliníkové fólii</t>
  </si>
  <si>
    <t xml:space="preserve">4 + 4 + 4 + 4 + 4  </t>
  </si>
  <si>
    <t>998713101</t>
  </si>
  <si>
    <t>Přesun hmot tonážní pro izolace tepelné v objektech v do 6 m</t>
  </si>
  <si>
    <t>-361637276</t>
  </si>
  <si>
    <t>Přesun hmot pro izolace tepelné stanovený z hmotnosti přesunovaného materiálu vodorovná dopravní vzdálenost do 50 m v objektech výšky do 6 m</t>
  </si>
  <si>
    <t>998713181</t>
  </si>
  <si>
    <t>Příplatek k přesunu hmot tonážní 713 prováděný bez použití mechanizace</t>
  </si>
  <si>
    <t>1650650177</t>
  </si>
  <si>
    <t>Přesun hmot pro izolace tepelné stanovený z hmotnosti přesunovaného materiálu Příplatek k cenám za přesun prováděný bez použití mechanizace pro jakoukoliv výšku objektu</t>
  </si>
  <si>
    <t>721</t>
  </si>
  <si>
    <t>Vnitřní kanalizace</t>
  </si>
  <si>
    <t>721 17-6101.R00</t>
  </si>
  <si>
    <t>Potrubí HT připojovací D 32 x 1,8 mm</t>
  </si>
  <si>
    <t>721 17-6102.R00</t>
  </si>
  <si>
    <t>Potrubí HT připojovací D 40 x 1,8 mm</t>
  </si>
  <si>
    <t>1 + 1 + 1 + 1 + 1 + 1 + 1 + 1</t>
  </si>
  <si>
    <t>721 17-6103.R00</t>
  </si>
  <si>
    <t>Potrubí HT připojovací D 50 x 1,8 mm</t>
  </si>
  <si>
    <t>2 + 2 + 2 + 2 + 3 + 2 + 3 + 2</t>
  </si>
  <si>
    <t>721 17-6104.R00</t>
  </si>
  <si>
    <t>Potrubí HT připojovací D 75 x 1,9 mm</t>
  </si>
  <si>
    <t>2 + 2 +  4 + 2 + 2</t>
  </si>
  <si>
    <t>721 17-6105.R00</t>
  </si>
  <si>
    <t>Potrubí HT připojovací D 110 x 2,7 mm</t>
  </si>
  <si>
    <t xml:space="preserve">2 + 2 + 2 + 2 + 2 + 2 + 2 </t>
  </si>
  <si>
    <t>721 17-6113.R00</t>
  </si>
  <si>
    <t>Potrubí HT odpadní svislé D 40 x 1,8 mm</t>
  </si>
  <si>
    <t>3 + 3 + 2 + 2</t>
  </si>
  <si>
    <t>721 17-6113.R00.1</t>
  </si>
  <si>
    <t>Potrubí HT odpadní svislé D 50 x 1,8 mm</t>
  </si>
  <si>
    <t>721 17-6114.R00</t>
  </si>
  <si>
    <t>Potrubí HT odpadní svislé D 75 x 1,9 mm</t>
  </si>
  <si>
    <t>2 + 2 + 3 + 3</t>
  </si>
  <si>
    <t>721 17-6115.R00</t>
  </si>
  <si>
    <t>Potrubí HT odpadní svislé D 110 x 2,7 mm</t>
  </si>
  <si>
    <t>3 + 3 + 3 + 3 + 3 +3 + 2 +2</t>
  </si>
  <si>
    <t>721 27-3145.R00</t>
  </si>
  <si>
    <t>Hlavice ventilací střešní z PVC D 110 mm, délka 930 mm</t>
  </si>
  <si>
    <t>721 27-3150.RT1</t>
  </si>
  <si>
    <t>Hlavice ventilační  přivzdušňovací ventil D 50/75/110 mm</t>
  </si>
  <si>
    <t>7212341-R</t>
  </si>
  <si>
    <t>Vtok střešní PP pro plochou, střechu , dvoustup., folie, pr.110</t>
  </si>
  <si>
    <t>721 19-4103.RM1</t>
  </si>
  <si>
    <t>Vyvedení odpadních výpustek D 32 x 1,8</t>
  </si>
  <si>
    <t>721 19-4104.R00</t>
  </si>
  <si>
    <t>Vyvedení odpadních výpustek D 40 x 1,8</t>
  </si>
  <si>
    <t>3 + 1 + 3 + 1 + 1 + 1 + 1 + 1 + 1</t>
  </si>
  <si>
    <t>721 19-4105.R00</t>
  </si>
  <si>
    <t>Vyvedení odpadních výpustek D 50 x 1,8</t>
  </si>
  <si>
    <t>721 19-4109.R00</t>
  </si>
  <si>
    <t>Vyvedení odpadních výpustek D 110 x 2,3</t>
  </si>
  <si>
    <t xml:space="preserve">3 + 1 + 1 + 1 + 1 + 1 </t>
  </si>
  <si>
    <t>721-MTZ-01</t>
  </si>
  <si>
    <t>Kotvící prvky, objímky, držáky pro potrubí do 150 mm</t>
  </si>
  <si>
    <t>8 + 12 +12 + 8</t>
  </si>
  <si>
    <t>721 29-5112.R00</t>
  </si>
  <si>
    <t>Prostupové manžety do  DN160</t>
  </si>
  <si>
    <t>12 * 1</t>
  </si>
  <si>
    <t>721 17-6222.R00</t>
  </si>
  <si>
    <t>Potrubí KG svodné D 110 x 3,2 mm SN8</t>
  </si>
  <si>
    <t>6 + 6 + 6 + 6 + 6 + 6</t>
  </si>
  <si>
    <t>721 17-6223.R00</t>
  </si>
  <si>
    <t>Potrubí KG svodné D 125 x 3,2 mm SN8</t>
  </si>
  <si>
    <t>6 + 6 + 6</t>
  </si>
  <si>
    <t>721172217R00</t>
  </si>
  <si>
    <t>Čisticí kus  HT,pro odpadní potr. D 75 mm</t>
  </si>
  <si>
    <t>721172218R00</t>
  </si>
  <si>
    <t>Čisticí kus  HT,pro odpadní potr. D 110 mm</t>
  </si>
  <si>
    <t>1 + 1 + 1 + 1 + 1  + 1 + 1 + 1</t>
  </si>
  <si>
    <t>721172218R00.1</t>
  </si>
  <si>
    <t>Čisticí kus  HT,pro odpadní potr. D 125 mm</t>
  </si>
  <si>
    <t>998 72-1102.R00</t>
  </si>
  <si>
    <t>Přesun hmot pro vnitřní kanalizaci, výšky do 12 m</t>
  </si>
  <si>
    <t>1 * 3,0</t>
  </si>
  <si>
    <t>722</t>
  </si>
  <si>
    <t>Vnitřní vodovod</t>
  </si>
  <si>
    <t>722172311R00</t>
  </si>
  <si>
    <t>Potrubí z plast pro vodu, D 20 x 2,8 mm, PPR-SV- PN16           vč.kompenzací</t>
  </si>
  <si>
    <t xml:space="preserve">12 + 14 + 6 + 8 + 4 + 4 + 2 + 4 + 6 + 4 </t>
  </si>
  <si>
    <t>722172312R00</t>
  </si>
  <si>
    <t>Potrubí z plast pro vodu, D 25 x 3,5 mm, PPR-SV- PN16         vč.kompenzací</t>
  </si>
  <si>
    <t>10 + 8 + 12 + 4 + 4 + 4</t>
  </si>
  <si>
    <t>722172313R00</t>
  </si>
  <si>
    <t>Potrubí z plast pro vodu, D 32 x 4,4 mm, PPR-SV- PN16         vč.kompenzací</t>
  </si>
  <si>
    <t>722172314R00</t>
  </si>
  <si>
    <t>Potrubí z plast pro vodu, D 40 x 5,5 mm, PPR-SV- PN16          vč.kompenzací</t>
  </si>
  <si>
    <t>5 + 12 + 7 + 12 + 6 + 8 + 4 + 6 + 6</t>
  </si>
  <si>
    <t>722178711R00</t>
  </si>
  <si>
    <t>Potrubí z plast pro vodu, D 20 x2,8 mm, vícevrstvé PPRCT PN16,  vč.kompenzací</t>
  </si>
  <si>
    <t>10 + 10 + 6 + 6 + 4 + 6 + 4 + 10</t>
  </si>
  <si>
    <t>722178712R00</t>
  </si>
  <si>
    <t>Potrubí z plast pro vodu, D 25 x 3,5 mm, vícevrstvé PPRCT PN16,  vč.kompenzací</t>
  </si>
  <si>
    <t xml:space="preserve">6 + 4 +6 + 4 + 10 + 6 </t>
  </si>
  <si>
    <t>722178713R00</t>
  </si>
  <si>
    <t>Potrubí z plast pro vodu, D 32 x 4,4 mm, vícevrstvé PPRCT PN16,  vč.kompenzací</t>
  </si>
  <si>
    <t xml:space="preserve">4 + 8 + 6 + 8 + 12 + 4 + 4 + 8 </t>
  </si>
  <si>
    <t>722178713R00.1</t>
  </si>
  <si>
    <t>Potrubí z trub.závit.pozink.svařovan. 11343,DN 80 (přeložka)</t>
  </si>
  <si>
    <t>8 + 10 + 8 + 14 + 8</t>
  </si>
  <si>
    <t>722 18-1118.R00</t>
  </si>
  <si>
    <t>Ochrana potrubí plstěnými pásy DN 100</t>
  </si>
  <si>
    <t xml:space="preserve">2 + 4 + 4 + 2 </t>
  </si>
  <si>
    <t>722 18-1213.RT7</t>
  </si>
  <si>
    <t>Izolace návleková tl. stěny 13 mm, vnitřní průměr 22 mm</t>
  </si>
  <si>
    <t>722 18-1213.RT8</t>
  </si>
  <si>
    <t>Izolace návleková tl. stěny 13 mm, vnitřní průměr 25 mm</t>
  </si>
  <si>
    <t>722 18-1213.RU1</t>
  </si>
  <si>
    <t>Izolace návleková tl. stěny 13 mm, vnitřní průměr 32 mm</t>
  </si>
  <si>
    <t>722 18-1213.RV9</t>
  </si>
  <si>
    <t>Izolace návleková tl. stěny 13 mm, vnitřní průměr 40 mm</t>
  </si>
  <si>
    <t>722 18-1215.RT7</t>
  </si>
  <si>
    <t>Izolace návleková   tl. stěny 25 mm vnitřní průměr 22 mm</t>
  </si>
  <si>
    <t>722 18-1215.RT8</t>
  </si>
  <si>
    <t>Izolace návleková   tl. stěny 25 mm vnitřní průměr 25 mm</t>
  </si>
  <si>
    <t>722 18-1215.RU1</t>
  </si>
  <si>
    <t>Izolace návleková   tl. stěny 25 mm vnitřní průměr 32 mm</t>
  </si>
  <si>
    <t>552-82642</t>
  </si>
  <si>
    <t>Objímka dvojitá  G 1/2'' d 22 mm</t>
  </si>
  <si>
    <t>25 * 2</t>
  </si>
  <si>
    <t>552-82644</t>
  </si>
  <si>
    <t>Objímka dvojitá  G 3/4'' d 27 mm</t>
  </si>
  <si>
    <t>30 * 2</t>
  </si>
  <si>
    <t>552-82646</t>
  </si>
  <si>
    <t>Objímka dvojitá  G 1'' d 34 mm</t>
  </si>
  <si>
    <t>552-82648</t>
  </si>
  <si>
    <t>Objímka dvojitá  G 5/4'' d 43 mm</t>
  </si>
  <si>
    <t>40 * 2</t>
  </si>
  <si>
    <t>722 19-0401.R00</t>
  </si>
  <si>
    <t>Vyvedení a upevnění výpustek DN 15</t>
  </si>
  <si>
    <t xml:space="preserve">6 + 2 + 1 + 2 + 3 + 2 + 2 + 6 + 2 + 2 + 2 + 2 </t>
  </si>
  <si>
    <t>722 19-0402.R00</t>
  </si>
  <si>
    <t>Vyvedení a upevnění výpustek DN 20</t>
  </si>
  <si>
    <t>2 + 2</t>
  </si>
  <si>
    <t>722 22-3131.R00</t>
  </si>
  <si>
    <t>Kohout kul.vypouštěcí,komplet, DN 15</t>
  </si>
  <si>
    <t>722 23-7221.R00</t>
  </si>
  <si>
    <t>Kohout kulový, 2xvnitřní záv.  DN 15</t>
  </si>
  <si>
    <t>722 23-7222.R00</t>
  </si>
  <si>
    <t>Kohout kulový, 2xvnitřní záv.  DN 20</t>
  </si>
  <si>
    <t>722 23-7223.R00</t>
  </si>
  <si>
    <t>Kohout kulový, 2xvnitřní záv.  DN 25</t>
  </si>
  <si>
    <t>2 + 2 + 2 + 2</t>
  </si>
  <si>
    <t>722 23-7224.R00</t>
  </si>
  <si>
    <t>Kohout kulový, 2xvnitřní záv.  DN 32</t>
  </si>
  <si>
    <t>734 29-5215.R00</t>
  </si>
  <si>
    <t>Filtr, 2xvnitřní záv.  DN 25</t>
  </si>
  <si>
    <t>734245423.R00</t>
  </si>
  <si>
    <t>Klapka zpětná,2xvnitřní závit  DN 25</t>
  </si>
  <si>
    <t>722 23-7162.R00</t>
  </si>
  <si>
    <t>Kohout kulový,šroubení,s vypoušt.na hadici DN20</t>
  </si>
  <si>
    <t>722 23-7163.R00</t>
  </si>
  <si>
    <t>Kohout kulový,šroubení,s vypoušt.na hadici DN25</t>
  </si>
  <si>
    <t>722 29-0234.R00</t>
  </si>
  <si>
    <t>Proplach a dezinfekce vodovod.potrubí do DN 50</t>
  </si>
  <si>
    <t xml:space="preserve">54 + 42 + 44 + 66 + 56 + 36 + 54 </t>
  </si>
  <si>
    <t>722 28-0108.R00</t>
  </si>
  <si>
    <t>Tlaková zkouška vodovodního potrubí do DN 50</t>
  </si>
  <si>
    <t>54 + 42 + 44 + 66 + 56 + 36 + 54 + 48</t>
  </si>
  <si>
    <t>998 72-2102.R00</t>
  </si>
  <si>
    <t>Přesun hmot pro vnitřní vodovod, výšky do 12 m</t>
  </si>
  <si>
    <t>1 *  2</t>
  </si>
  <si>
    <t>725</t>
  </si>
  <si>
    <t>Zařizovací předměty</t>
  </si>
  <si>
    <t>725 MTZ-01</t>
  </si>
  <si>
    <t>Klozet záv-Invalid., závěs.syst, nádržky, spl.ovl,, sed, přípoj. a kotv.prvků, integr.roh. vent. -</t>
  </si>
  <si>
    <t>725 MTZ-02</t>
  </si>
  <si>
    <t>Klozet závěsný, včet závěs.syst, nádržky, spl.ovl,, sedátka, přípoj. a kotv.prvků, integr.roh. vent. -</t>
  </si>
  <si>
    <t>3 + 1 + 1 + 1</t>
  </si>
  <si>
    <t>725 MTZ-03</t>
  </si>
  <si>
    <t>Výlevka keram, odp.DN100, hor. nádr, připoj.potr, kotv.prv.,  komplet</t>
  </si>
  <si>
    <t>725 MTZ-04</t>
  </si>
  <si>
    <t>Pisoár aut. spl.,včet. sifonu, aut.splach, , včet. přípoj. a kotv. prvků,  komplet</t>
  </si>
  <si>
    <t>3 * 1</t>
  </si>
  <si>
    <t>725 MTZ-05</t>
  </si>
  <si>
    <t>Zdroj pro pisoar spl.</t>
  </si>
  <si>
    <t>725129201R00</t>
  </si>
  <si>
    <t>Montáž pisoáru a zařízení</t>
  </si>
  <si>
    <t>725 MTZ-06</t>
  </si>
  <si>
    <t>Umyv.-Invalid +sifon, včet. kotv. a přípoj. prvků, komplet</t>
  </si>
  <si>
    <t>725 MTZ-07</t>
  </si>
  <si>
    <t>Umyvadlo +sifon, včet. kotv. a přípoj. prvků, komplet</t>
  </si>
  <si>
    <t>3 + 1 + 3 + 1 + 1 + 1 + 1</t>
  </si>
  <si>
    <t>725 86-0212.R00</t>
  </si>
  <si>
    <t>Sifon umyvadlový pod omítku, přípoj DN40, DN50</t>
  </si>
  <si>
    <t>3 + 1 + 3 + 1 + 1 + 1 + 1 + 1</t>
  </si>
  <si>
    <t>725 86-0202.R00</t>
  </si>
  <si>
    <t>Sifon dřezový , DN 40, 50, 6/4''</t>
  </si>
  <si>
    <t>725 86-0183.R00</t>
  </si>
  <si>
    <t>Sifon kond.(TV, VZT) , DN 32, 5/4''</t>
  </si>
  <si>
    <t>725 82-3111.RT2</t>
  </si>
  <si>
    <t>Baterie umyvadlová stoján. Ruční chromovaná jednopáková, bez otvír.odpadu</t>
  </si>
  <si>
    <t>3 + 1 + 1 + 1 + 1</t>
  </si>
  <si>
    <t>725 MTZ-08</t>
  </si>
  <si>
    <t>Baterie umyvadlová stoján.směš.pro výtok, nastavitelný termo-omezovač teploty</t>
  </si>
  <si>
    <t>1 + 1 + 1+ 1</t>
  </si>
  <si>
    <t>551-45016</t>
  </si>
  <si>
    <t>Baterie dřezová stojánková</t>
  </si>
  <si>
    <t>725 MTZ-09</t>
  </si>
  <si>
    <t>Baterie pro výlevk. násť., nástěná, pák,chrom</t>
  </si>
  <si>
    <t>725 11-9306.R00</t>
  </si>
  <si>
    <t>Montáž klozetu závěsného vč. nosn.systému</t>
  </si>
  <si>
    <t>7 * 1</t>
  </si>
  <si>
    <t>725 21-9401.R00</t>
  </si>
  <si>
    <t>Montáž umyvadel na šrouby do zdiva</t>
  </si>
  <si>
    <t>725 31-9101.R00</t>
  </si>
  <si>
    <t>Montáž dřezů jednoduchých s odkládací plochou</t>
  </si>
  <si>
    <t>725 82-9301.R00</t>
  </si>
  <si>
    <t>Montáž baterie umyv.a dřezové stojánkové</t>
  </si>
  <si>
    <t>725 MTZ-10</t>
  </si>
  <si>
    <t>Termoskop. směš, vent. DN20, s bezp.pojistkou proti opaření, filtr.sítka , zpět.kl.,přesnost směšování 1,0°C,(d+ m) včetně 3x výtok</t>
  </si>
  <si>
    <t>551-4698633</t>
  </si>
  <si>
    <t>Rohový připojovací ventil RV 80 - 15</t>
  </si>
  <si>
    <t>16 * 2</t>
  </si>
  <si>
    <t>725 MTZ-11</t>
  </si>
  <si>
    <t>Rohový ventil pro napojení WC</t>
  </si>
  <si>
    <t>551-4825262</t>
  </si>
  <si>
    <t>Dvířka plastová PH 150/150 mm</t>
  </si>
  <si>
    <t>551-4825274</t>
  </si>
  <si>
    <t>Dvířka plastová PH 150/300 mm</t>
  </si>
  <si>
    <t>725 MTZ-12</t>
  </si>
  <si>
    <t>Zásobníkový elektr.ohřívač TV, objem 200 litrů</t>
  </si>
  <si>
    <t>725 MTZ-13</t>
  </si>
  <si>
    <t>Čerp. cirkul. DN20 se spínac. aut. ovlád., 200V,230W, 2,0m3/h, 0,lit. uslecht.ocel., mont+dod</t>
  </si>
  <si>
    <t>725 MTZ-14</t>
  </si>
  <si>
    <t>Hydrant podzemní sestava kompletní</t>
  </si>
  <si>
    <t>891 24-7111.R00</t>
  </si>
  <si>
    <t>Montáž hydrantů podzemních DN 80</t>
  </si>
  <si>
    <t>725 MTZ-15</t>
  </si>
  <si>
    <t>Hydrant podzemní - revize</t>
  </si>
  <si>
    <t>hod</t>
  </si>
  <si>
    <t>4 * 1</t>
  </si>
  <si>
    <t>725 MTZ-16</t>
  </si>
  <si>
    <t>Elektr.ohřívač zásobn.TV, objem 200 litrů</t>
  </si>
  <si>
    <t>722 20-0010.RA0</t>
  </si>
  <si>
    <t>Demontáž potrubí ocelového do DN 50</t>
  </si>
  <si>
    <t>12 + 18</t>
  </si>
  <si>
    <t>725 MTZ-17</t>
  </si>
  <si>
    <t>Propoj na stávající vodo potrubí vč.tvarovek a montáže</t>
  </si>
  <si>
    <t>998 72-5102.R12</t>
  </si>
  <si>
    <t>Přesun hmot pro zařizovací předměty</t>
  </si>
  <si>
    <t>1 * 4</t>
  </si>
  <si>
    <t>23/044 - Přeložka LPS</t>
  </si>
  <si>
    <t xml:space="preserve">D1 - </t>
  </si>
  <si>
    <t>D1</t>
  </si>
  <si>
    <t>8591530211735</t>
  </si>
  <si>
    <t>směšovací tryska ke kartuši s chemickou kotvou</t>
  </si>
  <si>
    <t>Poznámka k položce:_x000D_
(prázdné)</t>
  </si>
  <si>
    <t>8591530225831</t>
  </si>
  <si>
    <t>chemická kotva zimní - 400ml</t>
  </si>
  <si>
    <t>999000001</t>
  </si>
  <si>
    <t>inženýrská činnost</t>
  </si>
  <si>
    <t>HZS</t>
  </si>
  <si>
    <t>999000111</t>
  </si>
  <si>
    <t>drobný materiál</t>
  </si>
  <si>
    <t>Kč</t>
  </si>
  <si>
    <t>Poznámka k položce:_x000D_
vč. režie</t>
  </si>
  <si>
    <t>460010011</t>
  </si>
  <si>
    <t>vytyčení nové trasy</t>
  </si>
  <si>
    <t>metr</t>
  </si>
  <si>
    <t>Poznámka k položce:_x000D_
v přehledném terénu</t>
  </si>
  <si>
    <t>460030001</t>
  </si>
  <si>
    <t>sejmutí ornice</t>
  </si>
  <si>
    <t>Poznámka k položce:_x000D_
vč. manipulace do 3m</t>
  </si>
  <si>
    <t>460030011</t>
  </si>
  <si>
    <t>sejmutí drnu</t>
  </si>
  <si>
    <t>460030031</t>
  </si>
  <si>
    <t>vytrhání kostek z písku</t>
  </si>
  <si>
    <t>Poznámka k položce:_x000D_
spáry nezalité</t>
  </si>
  <si>
    <t>460030092</t>
  </si>
  <si>
    <t>vytrhání obrubníků chodníkových</t>
  </si>
  <si>
    <t>460030151</t>
  </si>
  <si>
    <t>odstranění podkladu štěrkového do 10cm</t>
  </si>
  <si>
    <t>460030152</t>
  </si>
  <si>
    <t>odstranění podkladu štěrkového do 20cm</t>
  </si>
  <si>
    <t>460120013</t>
  </si>
  <si>
    <t>zához ruční horninou tř.3</t>
  </si>
  <si>
    <t>Poznámka k položce:_x000D_
vč. hutnění a úpravy</t>
  </si>
  <si>
    <t>460151553</t>
  </si>
  <si>
    <t>výkop ruční v hornině tř.3</t>
  </si>
  <si>
    <t>460421082</t>
  </si>
  <si>
    <t>kabelové lože do š. 50cm se zakrytím fólií</t>
  </si>
  <si>
    <t>Poznámka k položce:_x000D_
šířka 25-50cm</t>
  </si>
  <si>
    <t>460600021</t>
  </si>
  <si>
    <t>ruční manipulace s horninou - do 50m</t>
  </si>
  <si>
    <t>460620011</t>
  </si>
  <si>
    <t>provizorní úprava terénu</t>
  </si>
  <si>
    <t>Poznámka k položce:_x000D_
původním výkopkem, se zhutněním</t>
  </si>
  <si>
    <t>460650042</t>
  </si>
  <si>
    <t>podkladová vrstva ze štěrkopísku do 10cm</t>
  </si>
  <si>
    <t>460650062</t>
  </si>
  <si>
    <t>podkladová vrstva ze štěrku do 15cm</t>
  </si>
  <si>
    <t>3trks021000070015</t>
  </si>
  <si>
    <t>trubka kruhová svařovaná 70.00x 1.50, nerez 1.4301</t>
  </si>
  <si>
    <t>210220020</t>
  </si>
  <si>
    <t>montáž uzemnění v zemi</t>
  </si>
  <si>
    <t>Poznámka k položce:_x000D_
FeZn do 120mm2</t>
  </si>
  <si>
    <t>210220301</t>
  </si>
  <si>
    <t>montáž svorky do 2 šroubů</t>
  </si>
  <si>
    <t>Poznámka k položce:_x000D_
SP, SS, SR03</t>
  </si>
  <si>
    <t>210220302</t>
  </si>
  <si>
    <t>montáž svorky 3+ šrouby</t>
  </si>
  <si>
    <t>Poznámka k položce:_x000D_
ST, SJ, SK, SR01, SR02</t>
  </si>
  <si>
    <t>8591120049199</t>
  </si>
  <si>
    <t>smršťovačka 19-9,5 ZŽ</t>
  </si>
  <si>
    <t>Poznámka k položce:_x000D_
GPH SB ŽZ 19-9,5</t>
  </si>
  <si>
    <t>8595614700207</t>
  </si>
  <si>
    <t>svorka SS FeZn pr.8-10</t>
  </si>
  <si>
    <t>Poznámka k položce:_x000D_
drát-drát</t>
  </si>
  <si>
    <t>8595614700504</t>
  </si>
  <si>
    <t>svorka SPb FeZn</t>
  </si>
  <si>
    <t>Poznámka k položce:_x000D_
drát-šroub rovná</t>
  </si>
  <si>
    <t>8595614702003</t>
  </si>
  <si>
    <t>svorka SR2b FeZn</t>
  </si>
  <si>
    <t>Poznámka k položce:_x000D_
pásek-pásek</t>
  </si>
  <si>
    <t>8595614702300</t>
  </si>
  <si>
    <t>svorka SR3b FeZn</t>
  </si>
  <si>
    <t>Poznámka k položce:_x000D_
pásek-drát</t>
  </si>
  <si>
    <t>8595614770705</t>
  </si>
  <si>
    <t>drát FeZn pr. 10mm</t>
  </si>
  <si>
    <t>Poznámka k položce:_x000D_
78mm2</t>
  </si>
  <si>
    <t>8595614771009</t>
  </si>
  <si>
    <t>pásek FeZn 30x4</t>
  </si>
  <si>
    <t>899001</t>
  </si>
  <si>
    <t>nátěr spoje antikorozní</t>
  </si>
  <si>
    <t>Poznámka k položce:_x000D_
gumoasfalt suspenze</t>
  </si>
  <si>
    <t>2049990173491</t>
  </si>
  <si>
    <t>SUA FeZn svorka univerzální</t>
  </si>
  <si>
    <t>Poznámka k položce:_x000D_
s jednou příložkou</t>
  </si>
  <si>
    <t>741420001</t>
  </si>
  <si>
    <t>montáž vodičů LPS do pr.10mm</t>
  </si>
  <si>
    <t>Poznámka k položce:_x000D_
jímací a svodová soustava</t>
  </si>
  <si>
    <t>741420021</t>
  </si>
  <si>
    <t>montáž svorky LPS do 2 šroubů</t>
  </si>
  <si>
    <t>741420022</t>
  </si>
  <si>
    <t>montáž svorky LPS se 3 a více šrouby</t>
  </si>
  <si>
    <t>741420051</t>
  </si>
  <si>
    <t>montáž ochranného úhelníku svodu LPS</t>
  </si>
  <si>
    <t>Poznámka k položce:_x000D_
vč. držáků</t>
  </si>
  <si>
    <t>741420054</t>
  </si>
  <si>
    <t>tvarování prvků LPS</t>
  </si>
  <si>
    <t>Poznámka k položce:_x000D_
příplatek k montáži drátů</t>
  </si>
  <si>
    <t>741420083</t>
  </si>
  <si>
    <t>označení svodu LPS štítkem</t>
  </si>
  <si>
    <t>Poznámka k položce:_x000D_
plastovým s číslem</t>
  </si>
  <si>
    <t>741430003</t>
  </si>
  <si>
    <t>montáž jímací tyče do 3m</t>
  </si>
  <si>
    <t>Poznámka k položce:_x000D_
na ocelovou konstrukci</t>
  </si>
  <si>
    <t>741430005</t>
  </si>
  <si>
    <t>Poznámka k položce:_x000D_
na stojan</t>
  </si>
  <si>
    <t>8595614700351</t>
  </si>
  <si>
    <t>svorka SZb FeZn</t>
  </si>
  <si>
    <t>Poznámka k položce:_x000D_
zkušební na svod LPS</t>
  </si>
  <si>
    <t>8595614705103</t>
  </si>
  <si>
    <t>držák OU FeZn DUDa-32</t>
  </si>
  <si>
    <t>Poznámka k položce:_x000D_
na svod LPS, vč. hmoždinky</t>
  </si>
  <si>
    <t>8595614706056</t>
  </si>
  <si>
    <t>ochranný úhelník OU 1.7 FeZn</t>
  </si>
  <si>
    <t>Poznámka k položce:_x000D_
na svod LPS</t>
  </si>
  <si>
    <t>8595614771351</t>
  </si>
  <si>
    <t>AlMgSi 8 měkký na podpěry</t>
  </si>
  <si>
    <t>Poznámka k položce:_x000D_
1kg = 7,4m</t>
  </si>
  <si>
    <t>Dek8500181860</t>
  </si>
  <si>
    <t>stojan pro jímací tyč do 4m</t>
  </si>
  <si>
    <t>Poznámka k položce:_x000D_
3x podstavec 12kg, pr. cca 700mm</t>
  </si>
  <si>
    <t>DTTe80233</t>
  </si>
  <si>
    <t>PV 17-300 FeZn podpěra vedení 300mm</t>
  </si>
  <si>
    <t>Poznámka k položce:_x000D_
závit, celková délka 400mm</t>
  </si>
  <si>
    <t>460620002</t>
  </si>
  <si>
    <t>položení drnu</t>
  </si>
  <si>
    <t>Poznámka k položce:_x000D_
v rovině</t>
  </si>
  <si>
    <t>460620007</t>
  </si>
  <si>
    <t>zatravnění plochy</t>
  </si>
  <si>
    <t>460650151</t>
  </si>
  <si>
    <t>kladení dlažby z kostek velkých</t>
  </si>
  <si>
    <t>460650162</t>
  </si>
  <si>
    <t>kladení dlažby betonové zámkové</t>
  </si>
  <si>
    <t>460650182</t>
  </si>
  <si>
    <t>obrubník chodníkový</t>
  </si>
  <si>
    <t>460650192</t>
  </si>
  <si>
    <t>očištění obrubníků chodníkových</t>
  </si>
  <si>
    <t>999000999</t>
  </si>
  <si>
    <t>Poznámka k položce:_x000D_
viz dodavatelská PD</t>
  </si>
  <si>
    <t>23/045 - ÚT</t>
  </si>
  <si>
    <t>732 - Strojovny</t>
  </si>
  <si>
    <t>733 - Rozvod potrubí</t>
  </si>
  <si>
    <t>736 - Podlahove vytapeni</t>
  </si>
  <si>
    <t>734 - Armatury</t>
  </si>
  <si>
    <t>VN - Vedlejší náklady</t>
  </si>
  <si>
    <t>722 18-1214.RU2</t>
  </si>
  <si>
    <t>Izolace návleková  tl. stěny 20 mm vnitřní průměr 35 mm</t>
  </si>
  <si>
    <t>722 18-1214.RU2.1</t>
  </si>
  <si>
    <t>Izolace návleková  tl. stěny 35 mm vnitřní průměr 42 mm</t>
  </si>
  <si>
    <t>713 48-1526</t>
  </si>
  <si>
    <t>Montáž izolačních trubic na potrubí do DN 50</t>
  </si>
  <si>
    <t>732</t>
  </si>
  <si>
    <t>Strojovny</t>
  </si>
  <si>
    <t>733 16-1108.R00</t>
  </si>
  <si>
    <t>Čerpadlo oběhové DN32, 3,5m3/hod, regul.otáček</t>
  </si>
  <si>
    <t>998 73-3102.R00</t>
  </si>
  <si>
    <t>Přesun hmot pro rozvody potrubí, výšky do 12 m</t>
  </si>
  <si>
    <t>%</t>
  </si>
  <si>
    <t>733</t>
  </si>
  <si>
    <t>Rozvod potrubí</t>
  </si>
  <si>
    <t>733 16-1108.R00.1</t>
  </si>
  <si>
    <t>Potrubí měděné  D 28 x 1,5 mm, tvrdé</t>
  </si>
  <si>
    <t>733 16-1109.R00</t>
  </si>
  <si>
    <t>Potrubí měděné  D 35 x 1,5 mm, tvrdé</t>
  </si>
  <si>
    <t>733 19-0106.R00</t>
  </si>
  <si>
    <t>Tlaková zkouška potrubí  Cu</t>
  </si>
  <si>
    <t>733 19-1113.R00</t>
  </si>
  <si>
    <t>Manžety prostupové PP pro trubky do DN 50</t>
  </si>
  <si>
    <t>484-85206R</t>
  </si>
  <si>
    <t>Objímka na trubky velikost 3/4''</t>
  </si>
  <si>
    <t>484-85220R</t>
  </si>
  <si>
    <t>Objímka na trubky velikost 5/4''</t>
  </si>
  <si>
    <t>736</t>
  </si>
  <si>
    <t>Podlahove vytapeni</t>
  </si>
  <si>
    <t>736 11-0214.RT3</t>
  </si>
  <si>
    <t>Podlahové vytápění systémová deska 30-2mm</t>
  </si>
  <si>
    <t>551-30007.407</t>
  </si>
  <si>
    <t>Rozdělovač  9 okruhů s regulační smyškou, čerpadlem, uz.a reg.armatury</t>
  </si>
  <si>
    <t>551-30017.421</t>
  </si>
  <si>
    <t>Trubka pro podlahové vytápění s kyslík.barierou 16x2,0</t>
  </si>
  <si>
    <t>551-30017.424</t>
  </si>
  <si>
    <t>Ochranná trubka – pr.16</t>
  </si>
  <si>
    <t>551-30017.428</t>
  </si>
  <si>
    <t>Připojovací svěrné šroubení 16x2,0</t>
  </si>
  <si>
    <t>551-30017.429</t>
  </si>
  <si>
    <t>Vodící oblouk 90 ° - pr.16</t>
  </si>
  <si>
    <t>551-30017.442</t>
  </si>
  <si>
    <t>Skříně pro rozdělovače UP 9 ( bílá barva )</t>
  </si>
  <si>
    <t>551-30017.451</t>
  </si>
  <si>
    <t>Okrajová dilatační páska ( 25 m)</t>
  </si>
  <si>
    <t>551-30017.462</t>
  </si>
  <si>
    <t>Systémový panel</t>
  </si>
  <si>
    <t>551-30017.471</t>
  </si>
  <si>
    <t>Prostorový termostat  ( 230 V)</t>
  </si>
  <si>
    <t>551-30017.472</t>
  </si>
  <si>
    <t>Servopohon 230 V</t>
  </si>
  <si>
    <t>551-30017.436</t>
  </si>
  <si>
    <t>Spojovací pás</t>
  </si>
  <si>
    <t>551-30017.437</t>
  </si>
  <si>
    <t>Ukončovací pás</t>
  </si>
  <si>
    <t>551-30017.498</t>
  </si>
  <si>
    <t>Tlakové zkoušky potrubí  16x2,0 – vodou ( podlahové)</t>
  </si>
  <si>
    <t>998 73-6102.R00</t>
  </si>
  <si>
    <t>Přesun hmot pro podlahové vytápění, výšky do 12 m</t>
  </si>
  <si>
    <t>734</t>
  </si>
  <si>
    <t>Armatury</t>
  </si>
  <si>
    <t>734 20-9105.R00</t>
  </si>
  <si>
    <t>Montáž armatur závitových,s 1závitem, G 1</t>
  </si>
  <si>
    <t>734 20-9115.R00</t>
  </si>
  <si>
    <t>Montáž armatur závitových,se 2závity, G 1</t>
  </si>
  <si>
    <t>734 21-5132.R00</t>
  </si>
  <si>
    <t>Ventil odvzdušňovací automat.  DN 10</t>
  </si>
  <si>
    <t>734 23-5223.R00</t>
  </si>
  <si>
    <t>734 23-5224.R00</t>
  </si>
  <si>
    <t>734 26-5314.R00</t>
  </si>
  <si>
    <t>Šroubení topenářské, přímé,  DN 25</t>
  </si>
  <si>
    <t>734 29-1113.R00</t>
  </si>
  <si>
    <t>Kohouty plnící a vypouštěcí G 1/2</t>
  </si>
  <si>
    <t>734 29-5216.R00</t>
  </si>
  <si>
    <t>Filtr, vnitřní-vnitřní z.  DN32</t>
  </si>
  <si>
    <t>734 41-5113.R00</t>
  </si>
  <si>
    <t>Teploměr s jímkou pevný stonek 160 mm</t>
  </si>
  <si>
    <t>734 41-9111.R00</t>
  </si>
  <si>
    <t>Montáž teploměru s pouzdrem nebo stonkem a jímkou</t>
  </si>
  <si>
    <t>734 49-4213.R00</t>
  </si>
  <si>
    <t>Návarky s trubkovým závitem G 1/2</t>
  </si>
  <si>
    <t>734 21-5148.R00</t>
  </si>
  <si>
    <t>Odvzdušňovací nádobka DN 70</t>
  </si>
  <si>
    <t>286-50022.R11</t>
  </si>
  <si>
    <t>Protipožární zab., mažety  na potrubí PPZ  dle PZ</t>
  </si>
  <si>
    <t>998 73-4102.R00</t>
  </si>
  <si>
    <t>Přesun hmot pro armatury, výšky do 12 m</t>
  </si>
  <si>
    <t>VN</t>
  </si>
  <si>
    <t>Vedlejší náklady</t>
  </si>
  <si>
    <t>HZS-01</t>
  </si>
  <si>
    <t>Zednické výpomoci, (průrazy, drážky)</t>
  </si>
  <si>
    <t>VN - 01</t>
  </si>
  <si>
    <t>Přeložka teplovodu, včetně dodávky předizolovaného potrubí DN80</t>
  </si>
  <si>
    <t>MTZ - 02</t>
  </si>
  <si>
    <t>Kolena  předizolované potrubí DN80</t>
  </si>
  <si>
    <t>731 31-2422.R00</t>
  </si>
  <si>
    <t>Topná zkouška s hydraulickou regulací systému UT</t>
  </si>
  <si>
    <t>23/046 - VZTCH</t>
  </si>
  <si>
    <t>728 - Vzduchotechnika</t>
  </si>
  <si>
    <t>728.1 - 728.1</t>
  </si>
  <si>
    <t>728.2 - Potrubí</t>
  </si>
  <si>
    <t>728.3 - Tepelné izolace, montážní, spojovací a pomocný materiál dodávka a montáž</t>
  </si>
  <si>
    <t>728.4 - Vedlejší náklady</t>
  </si>
  <si>
    <t>728</t>
  </si>
  <si>
    <t>Vzduchotechnika</t>
  </si>
  <si>
    <t>728.1</t>
  </si>
  <si>
    <t>728.1.01</t>
  </si>
  <si>
    <t>VRJ - Rekuperační jednotka s výkonem 2700-3050 m3/ hod, max.3600 m3/ hod,  rekuper.účinnost 93%, napětí 400 V / el.příkon 2,3kW,                                                          akustický tlak do okolí ve vzdálenosti 3m 40 (db/A).          Kompakt</t>
  </si>
  <si>
    <t>VRJ - Rekuperační jednotka s výkonem 2700-3050 m3/ hod, max.3600 m3/ hod,  rekuper.účinnost 93%, napětí 400 V / el.příkon 2,3kW,                                                          akustický tlak do okolí ve vzdálenosti 3m 40 (db/A).          Kompaktní jednotka v základní sestavě obsahuje přívodní a odtahový ventilátor s volným oběžným kolem, vyjímatelný protiproudý rekuperační výměník z tenkostěnných plastových desek, výsuvné filtry přiváděného a odsávaného vzduchu třídy G4 (alternativně M5 nebo F7) a odvodňovací vanu s hadicí DN 32 pro odvod kondenzátu. Horní dveře zajišťují snadný přístup ke všem vestavěným agregátům. Boční dveře umožní snadnou výměnu filtrů a přístup k regulaci.  Jednotky splňují požadavky Nařízení komise (EU) č. 1253/2014 (Ecodesign) v definované pracovní oblasti.Rekuperační v ýměník Jediný typ rekuperačního výměníku z plastu v protiproudém provedení s vysokou účinností. Nová generace plastových rekuperátorů S7 dosahuje účinnosti až 93 %.</t>
  </si>
  <si>
    <t>728.2</t>
  </si>
  <si>
    <t>Potrubí</t>
  </si>
  <si>
    <t>728.2.01</t>
  </si>
  <si>
    <t>Potrubí SPIRO průměr 125, vč. přechodů, oblouků</t>
  </si>
  <si>
    <t>728.2.02</t>
  </si>
  <si>
    <t>Potrubí SPIRO průměr 200, vč. přechodů, oblouků, revizní kusů</t>
  </si>
  <si>
    <t>728.2.03</t>
  </si>
  <si>
    <t>Potrubí SPIRO průměr 355, vč. přechodů, oblouků, revizní kusů</t>
  </si>
  <si>
    <t>728.2.05</t>
  </si>
  <si>
    <t>Regulační klapka univerzální sání do potrubí 355</t>
  </si>
  <si>
    <t>728.2.06</t>
  </si>
  <si>
    <t>Regulační klapka univerzální výtlak do potrubí 355</t>
  </si>
  <si>
    <t>728.2.07</t>
  </si>
  <si>
    <t>Tlumič hluku do kruhového potrubí rozměr 355 , tl.vložka</t>
  </si>
  <si>
    <t>728.2.08</t>
  </si>
  <si>
    <t>Přívodní žaluziová mřížka průměr 355, síťka proti hmyzu</t>
  </si>
  <si>
    <t>728.2.09</t>
  </si>
  <si>
    <t>Odvodní žaluziová mřížka průměr 355, síťka proti hmyzu</t>
  </si>
  <si>
    <t>728.2.10</t>
  </si>
  <si>
    <t>Výústka plastový talířový ventil univerzální</t>
  </si>
  <si>
    <t>728.2.11</t>
  </si>
  <si>
    <t>Pružná vložka pro potrubí</t>
  </si>
  <si>
    <t>728 11-4112.R00</t>
  </si>
  <si>
    <t>Montáž potrubí kruhového potrubí (125, 200, 355)</t>
  </si>
  <si>
    <t>998 72-8102.R00</t>
  </si>
  <si>
    <t>Přesun hmot potrubí, výšky do 12 m</t>
  </si>
  <si>
    <t>728.3</t>
  </si>
  <si>
    <t>Tepelné izolace, montážní, spojovací a pomocný materiál dodávka a montáž</t>
  </si>
  <si>
    <t>Izolace tepelná a hluková na VZT potrubí  vedevo nad podhledem tl.100 mm na hliníkové fólii</t>
  </si>
  <si>
    <t>728.3.02</t>
  </si>
  <si>
    <t>Závěsy a uchyty VZT zařízení a pro kruhové potrubí                         rozměr 200</t>
  </si>
  <si>
    <t>728.3.03</t>
  </si>
  <si>
    <t>Závěsy a uchyty VZT zařízení a pro kruhové potrubí                         rozměr 355</t>
  </si>
  <si>
    <t>210 80-0525.RT1</t>
  </si>
  <si>
    <t>Vodič nn a vn CY 2,5 mm2 uložený volně včetně dodávky vodiče CY 2,5</t>
  </si>
  <si>
    <t>210 10-0502.R00</t>
  </si>
  <si>
    <t>Ukončení celopl.kabelů zákl./SL pás., do 3x1 mm2</t>
  </si>
  <si>
    <t>728.3.04</t>
  </si>
  <si>
    <t>Rozdělovací box přívodní, rozměr 900/900/450, atyp.provedení                                     1x vývod 355, 4x vývod 200</t>
  </si>
  <si>
    <t>728.3.04.1</t>
  </si>
  <si>
    <t>Rozdělovací box sběrný , rozměr 900/900/450, atyp.provedení                                     1x vývod 355, 5x vývod 200</t>
  </si>
  <si>
    <t>728.4</t>
  </si>
  <si>
    <t>728.4.01</t>
  </si>
  <si>
    <t>Stavební přípomoci, průrazy (prostupy stěnou průměr, průchod střechou včetně zaopravení</t>
  </si>
  <si>
    <t>728.4.02</t>
  </si>
  <si>
    <t>Revize, regulace a zkušební provoz VZT, zaškolení obsluhy</t>
  </si>
  <si>
    <t>728.4.03</t>
  </si>
  <si>
    <t>Dodávka předávacího protokolu a záručních listů, vypracování návodu na obsluhu zařízení VZT</t>
  </si>
  <si>
    <t>23/047 - EI silno a slaboproud</t>
  </si>
  <si>
    <t>460999002</t>
  </si>
  <si>
    <t>HZS ele 2</t>
  </si>
  <si>
    <t>Poznámka k položce:_x000D_
kabelové trasy</t>
  </si>
  <si>
    <t>460680411</t>
  </si>
  <si>
    <t>vysekání otvoru pro KP68</t>
  </si>
  <si>
    <t>Poznámka k položce:_x000D_
ve tvrdém zdivu, vč. rozměření</t>
  </si>
  <si>
    <t>460680485</t>
  </si>
  <si>
    <t>vysekání otvoru / drážky pro elektrozařízení</t>
  </si>
  <si>
    <t>Poznámka k položce:_x000D_
v lehkých materiálech, vč. rozměření</t>
  </si>
  <si>
    <t>460680491</t>
  </si>
  <si>
    <t>příprava otvoru pro KP68 do dřeva</t>
  </si>
  <si>
    <t>Poznámka k položce:_x000D_
vč. rozměření</t>
  </si>
  <si>
    <t>460680502</t>
  </si>
  <si>
    <t>vysekání drážky 3x5cm</t>
  </si>
  <si>
    <t>Poznámka k položce:_x000D_
do pevného podkladu</t>
  </si>
  <si>
    <t>460680512</t>
  </si>
  <si>
    <t>vysekání drážky 5x5cm</t>
  </si>
  <si>
    <t>460680514</t>
  </si>
  <si>
    <t>vysekání drážky 5x10cm</t>
  </si>
  <si>
    <t>460680523</t>
  </si>
  <si>
    <t>vysekání drážky 7x7cm</t>
  </si>
  <si>
    <t>460680524</t>
  </si>
  <si>
    <t>vysekání drážky 7x10cm</t>
  </si>
  <si>
    <t>460690052</t>
  </si>
  <si>
    <t>osazení kotevního prvku do stěny</t>
  </si>
  <si>
    <t>Poznámka k položce:_x000D_
vč. vyvrtání otvoru</t>
  </si>
  <si>
    <t>460690071</t>
  </si>
  <si>
    <t>osazení kotevního prvku do pr.8mm do stropu</t>
  </si>
  <si>
    <t>3838895610021</t>
  </si>
  <si>
    <t>rozvodnice 5x18M, ocelové dveře, IP40, IK08</t>
  </si>
  <si>
    <t>Poznámka k položce:_x000D_
bílý RAL</t>
  </si>
  <si>
    <t>4012195246794</t>
  </si>
  <si>
    <t>Krabice  T100 IP66, 151x117x67</t>
  </si>
  <si>
    <t>Poznámka k položce:_x000D_
2007077</t>
  </si>
  <si>
    <t>4013902110018</t>
  </si>
  <si>
    <t>krabice rozbočovací  025 802-907 šedá 80x80 IP65</t>
  </si>
  <si>
    <t>4013902110216</t>
  </si>
  <si>
    <t>krabice rozbočovací  160 816-910 šedá 180x180x91 IP65</t>
  </si>
  <si>
    <t>460710032</t>
  </si>
  <si>
    <t>vyplnění a omítnutí drážky do 3x5cm</t>
  </si>
  <si>
    <t>Poznámka k položce:_x000D_
bez štukování, malby</t>
  </si>
  <si>
    <t>460710042</t>
  </si>
  <si>
    <t>vyplnění a omítnutí drážky do 5x5cm</t>
  </si>
  <si>
    <t>460710044</t>
  </si>
  <si>
    <t>vyplnění a omítnutí drážky do 5x10cm</t>
  </si>
  <si>
    <t>460710053</t>
  </si>
  <si>
    <t>vyplnění a omítnutí drážky do 7x7cm</t>
  </si>
  <si>
    <t>460710054</t>
  </si>
  <si>
    <t>vyplnění a omítnutí drážky do 7x10cm</t>
  </si>
  <si>
    <t>741112021</t>
  </si>
  <si>
    <t>montáž krabice do 100x100</t>
  </si>
  <si>
    <t>Poznámka k položce:_x000D_
vč. průchodek</t>
  </si>
  <si>
    <t>741112022</t>
  </si>
  <si>
    <t>montáž krabice do 160x160</t>
  </si>
  <si>
    <t>741112023</t>
  </si>
  <si>
    <t>montáž krabice do 250x250</t>
  </si>
  <si>
    <t>741112061</t>
  </si>
  <si>
    <t>montáž krabičky přístrojové KP68</t>
  </si>
  <si>
    <t>Poznámka k položce:_x000D_
zapuštěné</t>
  </si>
  <si>
    <t>741112111</t>
  </si>
  <si>
    <t>montáž krabice pro vodiče do 4mm2</t>
  </si>
  <si>
    <t>741210101</t>
  </si>
  <si>
    <t>montáž rozvaděčové sestavy do 50kg</t>
  </si>
  <si>
    <t>Poznámka k položce:_x000D_
bez zedničiny, zapojování</t>
  </si>
  <si>
    <t>741210121</t>
  </si>
  <si>
    <t>montáž kabelové skříně do 20kg</t>
  </si>
  <si>
    <t>7611990137787</t>
  </si>
  <si>
    <t>rack 19" 12U závěsný, hl. min. 450mm</t>
  </si>
  <si>
    <t>Poznámka k položce:_x000D_
IP20, dveře na zámek, nosnost min. 50kg</t>
  </si>
  <si>
    <t>8001132419038</t>
  </si>
  <si>
    <t>injekční kotvící pouzdro 16 x 130 K plast</t>
  </si>
  <si>
    <t>Poznámka k položce:_x000D_
pro chemickou kotvu</t>
  </si>
  <si>
    <t>8595100133397</t>
  </si>
  <si>
    <t>montážní pěna nízkoexpanzní</t>
  </si>
  <si>
    <t>Poznámka k položce:_x000D_
pistolová</t>
  </si>
  <si>
    <t>8595568910592</t>
  </si>
  <si>
    <t>krabička KP 68 KA</t>
  </si>
  <si>
    <t>Poznámka k položce:_x000D_
vnitřní hloubkou 41 mm</t>
  </si>
  <si>
    <t>8595568930835</t>
  </si>
  <si>
    <t>krabička KPL 64-45 LD</t>
  </si>
  <si>
    <t>Poznámka k položce:_x000D_
do dřeva</t>
  </si>
  <si>
    <t>4502005964</t>
  </si>
  <si>
    <t>závitová tyč M8, DIN 975, třída pevnosti 4.8</t>
  </si>
  <si>
    <t>460520173</t>
  </si>
  <si>
    <t>uložení chráničky ohebné do 90mm</t>
  </si>
  <si>
    <t>741110042</t>
  </si>
  <si>
    <t>pevná montáž husího krku do pr. 35mm</t>
  </si>
  <si>
    <t>Poznámka k položce:_x000D_
s napojením do krabice</t>
  </si>
  <si>
    <t>741110511</t>
  </si>
  <si>
    <t>montáž lišty vkládací</t>
  </si>
  <si>
    <t>Poznámka k položce:_x000D_
vč. smetí</t>
  </si>
  <si>
    <t>741110521</t>
  </si>
  <si>
    <t>montáž lišty / žlabu do šířky 60mm</t>
  </si>
  <si>
    <t>Poznámka k položce:_x000D_
vč. uchycení na podklad</t>
  </si>
  <si>
    <t>8595057606333</t>
  </si>
  <si>
    <t>chránička PE40 červená</t>
  </si>
  <si>
    <t>8595057616066</t>
  </si>
  <si>
    <t>husí krk pr.32mm 1432</t>
  </si>
  <si>
    <t>Poznámka k položce:_x000D_
vnitřní průměr 24mm</t>
  </si>
  <si>
    <t>8595057619920</t>
  </si>
  <si>
    <t>lišta LHD 17/17</t>
  </si>
  <si>
    <t>Poznámka k položce:_x000D_
190mm2, upřesnit barvu</t>
  </si>
  <si>
    <t>8595057643703</t>
  </si>
  <si>
    <t>chránička PE63 KF 09063 BA</t>
  </si>
  <si>
    <t>Poznámka k položce:_x000D_
vnitřní průměr 52</t>
  </si>
  <si>
    <t>8595057643727</t>
  </si>
  <si>
    <t>chránička PE90</t>
  </si>
  <si>
    <t>Poznámka k položce:_x000D_
vnitřní průměr 75</t>
  </si>
  <si>
    <t>ark-211110</t>
  </si>
  <si>
    <t>M2 50x50 kabelový žlab drátěný GZ</t>
  </si>
  <si>
    <t>Poznámka k položce:_x000D_
h=2 000mm, S=1 320mm2</t>
  </si>
  <si>
    <t>ark-211120</t>
  </si>
  <si>
    <t>M2 100x50 kabelový žlab drátěný GZ</t>
  </si>
  <si>
    <t>Poznámka k položce:_x000D_
h=2 000mm, S=2 900mm2</t>
  </si>
  <si>
    <t>ark-211130</t>
  </si>
  <si>
    <t>M2 150x50 kabelový žlab drátěný GZ</t>
  </si>
  <si>
    <t>Poznámka k položce:_x000D_
h=2 000mm, S=4 470mm2</t>
  </si>
  <si>
    <t>Hi418748</t>
  </si>
  <si>
    <t>nosník MM-C-16</t>
  </si>
  <si>
    <t>Poznámka k položce:_x000D_
výška 16mm, stěna 1mm</t>
  </si>
  <si>
    <t>Hi418769</t>
  </si>
  <si>
    <t>patní plech MM-CW M8</t>
  </si>
  <si>
    <t>Poznámka k položce:_x000D_
pro nosníky MM-C</t>
  </si>
  <si>
    <t>Hi428662</t>
  </si>
  <si>
    <t>turbo šroub 6x35 M8/M10</t>
  </si>
  <si>
    <t>741210401</t>
  </si>
  <si>
    <t>montáž MET svorkovnice</t>
  </si>
  <si>
    <t>Poznámka k položce:_x000D_
do připravené krabice</t>
  </si>
  <si>
    <t>8585007366936</t>
  </si>
  <si>
    <t>svorka MET pro pásek / drát</t>
  </si>
  <si>
    <t>Poznámka k položce:_x000D_
s krytem, do krabice</t>
  </si>
  <si>
    <t>Poznámka k položce:_x000D_
SB ŽZ 19-9,5</t>
  </si>
  <si>
    <t>8595067503967</t>
  </si>
  <si>
    <t>vodič H07-K 6mm2 ZŽ</t>
  </si>
  <si>
    <t>Poznámka k položce:_x000D_
pr.5mm +5/+70°C</t>
  </si>
  <si>
    <t>2029000024241</t>
  </si>
  <si>
    <t>kabel J-Y(ST)Y 2x2x0,8</t>
  </si>
  <si>
    <t>Poznámka k položce:_x000D_
pr. 7mm</t>
  </si>
  <si>
    <t>2050000393921</t>
  </si>
  <si>
    <t>kabel J-Y(ST)Y 4x2x0,8 červený</t>
  </si>
  <si>
    <t>Poznámka k položce:_x000D_
pr. 9mm PVC nehořlavý podle EN 60332-1-2</t>
  </si>
  <si>
    <t>210810056</t>
  </si>
  <si>
    <t>pevná montáž kabelu CYKY 3x1,5-5x2,5</t>
  </si>
  <si>
    <t>Poznámka k položce:_x000D_
bez ukončení</t>
  </si>
  <si>
    <t>741120301</t>
  </si>
  <si>
    <t>pevná montáž vodiče H07 do 16mm2</t>
  </si>
  <si>
    <t>741120303</t>
  </si>
  <si>
    <t>pevná montáž vodiče H07 do 35mm2</t>
  </si>
  <si>
    <t>741122025</t>
  </si>
  <si>
    <t>pevná montáž kabelu CYKY do 4x25</t>
  </si>
  <si>
    <t>741124731</t>
  </si>
  <si>
    <t>pevná montáž kabelu SLP do 19x0,8</t>
  </si>
  <si>
    <t>8591043356343</t>
  </si>
  <si>
    <t>kabel CYKY 3x2,5</t>
  </si>
  <si>
    <t>Poznámka k položce:_x000D_
pr. 10mm</t>
  </si>
  <si>
    <t>8591043356411</t>
  </si>
  <si>
    <t>kabel CYKY 3x1,5</t>
  </si>
  <si>
    <t>Poznámka k položce:_x000D_
pr. 9mm</t>
  </si>
  <si>
    <t>8591043356473</t>
  </si>
  <si>
    <t>kabel CYKY 5x1,5</t>
  </si>
  <si>
    <t>Poznámka k položce:_x000D_
pr. 10,1mm</t>
  </si>
  <si>
    <t>8591043359375</t>
  </si>
  <si>
    <t>kabel CYKY 5x2,5</t>
  </si>
  <si>
    <t>Poznámka k položce:_x000D_
pr. 11,2mm</t>
  </si>
  <si>
    <t>8591043568067</t>
  </si>
  <si>
    <t>kabel 5x1,5 1-CXKH-R-J B2cas1d0</t>
  </si>
  <si>
    <t>Poznámka k položce:_x000D_
pr. 11mm</t>
  </si>
  <si>
    <t>8591462039247</t>
  </si>
  <si>
    <t>kabel CYKY-J 4x16</t>
  </si>
  <si>
    <t>Poznámka k položce:_x000D_
pr.19mm +5/+70°C</t>
  </si>
  <si>
    <t>8592285058316</t>
  </si>
  <si>
    <t>kabel JYTY 7Cx1</t>
  </si>
  <si>
    <t>Poznámka k položce:_x000D_
pr. 9mm, do 250V, stíněný</t>
  </si>
  <si>
    <t>8592285074200</t>
  </si>
  <si>
    <t>kabel SYKFY 5x2x0,5</t>
  </si>
  <si>
    <t>Poznámka k položce:_x000D_
pr. , do 100V</t>
  </si>
  <si>
    <t>8595067597959</t>
  </si>
  <si>
    <t>kabel H05VV-F 2x1,5 bílá (CYSY 2Dx1,5)</t>
  </si>
  <si>
    <t>Poznámka k položce:_x000D_
pr. 7mm -30 / 65°C do 500V</t>
  </si>
  <si>
    <t>8595684701159</t>
  </si>
  <si>
    <t>kabel FTP SXKD-6-FTP-LSOH</t>
  </si>
  <si>
    <t>Poznámka k položce:_x000D_
pr. 7,4mm, AWG 23, ANSI/TIA 568, ISO/IEC 11801 a EN 50173</t>
  </si>
  <si>
    <t>210100001</t>
  </si>
  <si>
    <t>ukončení vodiče do 2,5mm2</t>
  </si>
  <si>
    <t>Poznámka k položce:_x000D_
se zapojením</t>
  </si>
  <si>
    <t>210100002</t>
  </si>
  <si>
    <t>ukončení vodiče do 6mm2</t>
  </si>
  <si>
    <t>210100003</t>
  </si>
  <si>
    <t>ukončení vodiče do 16mm2</t>
  </si>
  <si>
    <t>210100004</t>
  </si>
  <si>
    <t>ukončení vodiče do 25mm2</t>
  </si>
  <si>
    <t>3606480789571</t>
  </si>
  <si>
    <t>zásuvka 2P+PE IP55 bílá IP55</t>
  </si>
  <si>
    <t>Poznámka k položce:_x000D_
39133</t>
  </si>
  <si>
    <t>3606480789854</t>
  </si>
  <si>
    <t>krabice jednonásobná bílá IP55</t>
  </si>
  <si>
    <t>Poznámka k položce:_x000D_
39911</t>
  </si>
  <si>
    <t>4013364091016</t>
  </si>
  <si>
    <t>svodič přepětí SPD T3 2P 255V/1,5kV/3kA do KP</t>
  </si>
  <si>
    <t>Poznámka k položce:_x000D_
s pípákem, tvoří LPZ3 1,5kV</t>
  </si>
  <si>
    <t>5900950318420</t>
  </si>
  <si>
    <t>modul nouzového osvětlení 1,5Ah UNI do 58W</t>
  </si>
  <si>
    <t>Poznámka k položce:_x000D_
vč. montáže</t>
  </si>
  <si>
    <t>5902448933184</t>
  </si>
  <si>
    <t>svítidlo NO směrové s šipkou</t>
  </si>
  <si>
    <t>Poznámka k položce:_x000D_
1W, 60min, stropní</t>
  </si>
  <si>
    <t>741310011</t>
  </si>
  <si>
    <t>Kompletace spínače P1/0 (P6/0)</t>
  </si>
  <si>
    <t>Poznámka k položce:_x000D_
vč. zapojení vodičů</t>
  </si>
  <si>
    <t>741310101</t>
  </si>
  <si>
    <t>Kompletace vypínače P1</t>
  </si>
  <si>
    <t>741310121</t>
  </si>
  <si>
    <t>Kompletace vypínače P5</t>
  </si>
  <si>
    <t>741310122</t>
  </si>
  <si>
    <t>Kompletace vypínače P6</t>
  </si>
  <si>
    <t>741310126</t>
  </si>
  <si>
    <t>Kompletace vypínače P7</t>
  </si>
  <si>
    <t>741313001</t>
  </si>
  <si>
    <t>Kompletace zásuvky 2P+PE</t>
  </si>
  <si>
    <t>741322151</t>
  </si>
  <si>
    <t>montáž švába do KP</t>
  </si>
  <si>
    <t>Poznámka k položce:_x000D_
se zapojením vodičů</t>
  </si>
  <si>
    <t>741370002</t>
  </si>
  <si>
    <t>montáž svítidla s krytem</t>
  </si>
  <si>
    <t>742330041</t>
  </si>
  <si>
    <t>montáž zásuvky datové</t>
  </si>
  <si>
    <t>Poznámka k položce:_x000D_
s montáží masky</t>
  </si>
  <si>
    <t>8590849524505</t>
  </si>
  <si>
    <t>podhledová bodovka - chrom 120mm 4100K, 6W, 230V, IP44</t>
  </si>
  <si>
    <t>8592624089421</t>
  </si>
  <si>
    <t>sada pro nouzovou signalizaci invalidů</t>
  </si>
  <si>
    <t>Poznámka k položce:_x000D_
Reflex vč. trafa</t>
  </si>
  <si>
    <t>8592624094685</t>
  </si>
  <si>
    <t>PIR čidlo - koule</t>
  </si>
  <si>
    <t>Poznámka k položce:_x000D_
IP20, 120°, dosah 6m, 10min</t>
  </si>
  <si>
    <t>8595017217661</t>
  </si>
  <si>
    <t>kryt datové zásuvky</t>
  </si>
  <si>
    <t>Poznámka k položce:_x000D_
IP20 bez krycí masky</t>
  </si>
  <si>
    <t>8595017221996</t>
  </si>
  <si>
    <t>krytka na žaluziový ovladač</t>
  </si>
  <si>
    <t>8595017222001</t>
  </si>
  <si>
    <t>vypínač P1</t>
  </si>
  <si>
    <t>Poznámka k položce:_x000D_
komplet bílý</t>
  </si>
  <si>
    <t>8595017222948</t>
  </si>
  <si>
    <t>vypínač P5</t>
  </si>
  <si>
    <t>8595017222986</t>
  </si>
  <si>
    <t>vypínač P6</t>
  </si>
  <si>
    <t>8595017224539</t>
  </si>
  <si>
    <t>maska datové zásuvky</t>
  </si>
  <si>
    <t>Poznámka k položce:_x000D_
2x RJ-45</t>
  </si>
  <si>
    <t>8595017231964</t>
  </si>
  <si>
    <t>vypínač P7</t>
  </si>
  <si>
    <t>8595017253423</t>
  </si>
  <si>
    <t>zásuvka 2P+PE IP40 16A</t>
  </si>
  <si>
    <t>8595017287107</t>
  </si>
  <si>
    <t>žaluziový ovladač 1/0+1/0</t>
  </si>
  <si>
    <t>Poznámka k položce:_x000D_
IP20, 10A</t>
  </si>
  <si>
    <t>8595073790115</t>
  </si>
  <si>
    <t>svítidlo LED 38W do rastru 600x600 s opálovým filtrem</t>
  </si>
  <si>
    <t>Poznámka k položce:_x000D_
3800K - 4000K</t>
  </si>
  <si>
    <t>8595073794366</t>
  </si>
  <si>
    <t>downlight LED 1000lm 4000K Ra80 nestmívatelné opálový kryt 190mm</t>
  </si>
  <si>
    <t>8595684700237</t>
  </si>
  <si>
    <t>konektor keystone SXKJ-10G-STP-BK Cat.6A STP RJ45</t>
  </si>
  <si>
    <t>Poznámka k položce:_x000D_
4PPoE/PoE++</t>
  </si>
  <si>
    <t>svítidlo nástěnné</t>
  </si>
  <si>
    <t>Venkovní svítidlo nástěnné vodoodolné LED 9-12 W</t>
  </si>
  <si>
    <t>Poznámka k položce:_x000D_
směr osvětlení nahoru/dolu</t>
  </si>
  <si>
    <t>4013364108455</t>
  </si>
  <si>
    <t>svodič přepětí SPD T2 4P 275V/1,5kV/40kA</t>
  </si>
  <si>
    <t>Poznámka k položce:_x000D_
8xDIN, tvoří LPZ2, vyměnitelné moduly</t>
  </si>
  <si>
    <t>4015082626730</t>
  </si>
  <si>
    <t>jistič 1Bx6A PL7</t>
  </si>
  <si>
    <t>Poznámka k položce:_x000D_
10kA, montážní hloubka 71mm</t>
  </si>
  <si>
    <t>4015082626747</t>
  </si>
  <si>
    <t>jistič 1Bx10A PL7</t>
  </si>
  <si>
    <t>4015082626761</t>
  </si>
  <si>
    <t>jistič 1Bx16A PL7</t>
  </si>
  <si>
    <t>4015082633929</t>
  </si>
  <si>
    <t>jistič 3Bx32A PL7</t>
  </si>
  <si>
    <t>4015082634100</t>
  </si>
  <si>
    <t>jistič 3Cx20A PL7</t>
  </si>
  <si>
    <t>4015082635794</t>
  </si>
  <si>
    <t>chránič Fi2 AC 40A 30mA</t>
  </si>
  <si>
    <t>Poznámka k položce:_x000D_
10kA, montážní hloubka 70mm</t>
  </si>
  <si>
    <t>4015082635862</t>
  </si>
  <si>
    <t>chránič Fi4 AC 40A 30mA</t>
  </si>
  <si>
    <t>4015082703394</t>
  </si>
  <si>
    <t>hřeben propojovací 1f do 63A - 57x</t>
  </si>
  <si>
    <t>Poznámka k položce:_x000D_
metrovka</t>
  </si>
  <si>
    <t>4015082864293</t>
  </si>
  <si>
    <t>proudový chránič s jističem PFL6-10/1N/B/003 10A 30mA AC</t>
  </si>
  <si>
    <t>Poznámka k položce:_x000D_
6kA, IP20</t>
  </si>
  <si>
    <t>4017332999168</t>
  </si>
  <si>
    <t>svorka řadová pro vodiče 2x2,5 šedá</t>
  </si>
  <si>
    <t>Poznámka k položce:_x000D_
2002-1201, 24Amp</t>
  </si>
  <si>
    <t>4017332999175</t>
  </si>
  <si>
    <t>svorka řadová pro vodiče 2x2,5 modrá</t>
  </si>
  <si>
    <t>Poznámka k položce:_x000D_
2002-1204, 24Amp</t>
  </si>
  <si>
    <t>4055143234207</t>
  </si>
  <si>
    <t>bočnice tl. 0,8mm oranžová</t>
  </si>
  <si>
    <t>Poznámka k položce:_x000D_
2002-1292</t>
  </si>
  <si>
    <t>4055143687393</t>
  </si>
  <si>
    <t>hřebenový můstek izolovaný 5x</t>
  </si>
  <si>
    <t>Poznámka k položce:_x000D_
2002-405</t>
  </si>
  <si>
    <t>741231041</t>
  </si>
  <si>
    <t>montáž svorky do 60A bez zapojení</t>
  </si>
  <si>
    <t>Poznámka k položce:_x000D_
bez zapojení vodičů</t>
  </si>
  <si>
    <t>741320115</t>
  </si>
  <si>
    <t>montáž jističe 1P do 63A</t>
  </si>
  <si>
    <t>Poznámka k položce:_x000D_
se zapojením vodičů, ve skříni</t>
  </si>
  <si>
    <t>741320175</t>
  </si>
  <si>
    <t>montáž jističe 3P do 63A</t>
  </si>
  <si>
    <t>741321013</t>
  </si>
  <si>
    <t>montáž proudových chráničů 2P do 63A</t>
  </si>
  <si>
    <t>741321043</t>
  </si>
  <si>
    <t>montáž proudových chráničů 4P do 63A</t>
  </si>
  <si>
    <t>741322022</t>
  </si>
  <si>
    <t>montáž 4P přepěťových ochran SPD do 100kA</t>
  </si>
  <si>
    <t>8590125410157</t>
  </si>
  <si>
    <t>odpínač pojistkový OPVP10-3</t>
  </si>
  <si>
    <t>Poznámka k položce:_x000D_
PV 10x38 do 32A, 120kA</t>
  </si>
  <si>
    <t>8591043095365</t>
  </si>
  <si>
    <t>vodič H07V-K 16 modrá (CYA 16)</t>
  </si>
  <si>
    <t>Poznámka k položce:_x000D_
pr.7,5mm +5/+70°C</t>
  </si>
  <si>
    <t>8591043095563</t>
  </si>
  <si>
    <t>vodič H07V-K 25 žlutozelená (CYA 25)</t>
  </si>
  <si>
    <t>Poznámka k položce:_x000D_
pr.9,5mm +5/+70°C</t>
  </si>
  <si>
    <t>8592765014474</t>
  </si>
  <si>
    <t>hřeben propojovací 1f do 65A</t>
  </si>
  <si>
    <t>Poznámka k položce:_x000D_
54x DIN modul, vidle</t>
  </si>
  <si>
    <t>8592765014498</t>
  </si>
  <si>
    <t>hřeben propojovací 3f do 63A</t>
  </si>
  <si>
    <t>8595067586854</t>
  </si>
  <si>
    <t>vodič H07V-K 1,5 černá (CYA)</t>
  </si>
  <si>
    <t>Poznámka k položce:_x000D_
pr.3,5mm +5/+70°C</t>
  </si>
  <si>
    <t>8595067586977</t>
  </si>
  <si>
    <t>vodič H07V-K 2,5 černá (CYA 2,5)</t>
  </si>
  <si>
    <t>Poznámka k položce:_x000D_
pr. 4mm do +70°C;</t>
  </si>
  <si>
    <t>8595067586991</t>
  </si>
  <si>
    <t>vodič H07V-K 2,5 světle modrá (CYA 2,5)</t>
  </si>
  <si>
    <t>Poznámka k položce:_x000D_
pr. 5mm do +70°C</t>
  </si>
  <si>
    <t>subdodávka - demontáž jímací hlavice</t>
  </si>
  <si>
    <t>subdodávka - demontáž jímací hlavice ((vč. mechanizace)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</si>
</sst>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7" customHeight="1"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6"/>
      <c r="BS2" s="16" t="s">
        <v>6</v>
      </c>
      <c r="BT2" s="16" t="s">
        <v>7</v>
      </c>
    </row>
    <row r="3" spans="1:74" s="1" customFormat="1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0" t="s">
        <v>14</v>
      </c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261"/>
      <c r="AH5" s="261"/>
      <c r="AI5" s="261"/>
      <c r="AJ5" s="261"/>
      <c r="AK5" s="261"/>
      <c r="AL5" s="261"/>
      <c r="AM5" s="261"/>
      <c r="AN5" s="261"/>
      <c r="AO5" s="261"/>
      <c r="AP5" s="21"/>
      <c r="AQ5" s="21"/>
      <c r="AR5" s="19"/>
      <c r="BE5" s="257" t="s">
        <v>15</v>
      </c>
      <c r="BS5" s="16" t="s">
        <v>6</v>
      </c>
    </row>
    <row r="6" spans="1:74" s="1" customFormat="1" ht="37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2" t="s">
        <v>17</v>
      </c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  <c r="AF6" s="261"/>
      <c r="AG6" s="261"/>
      <c r="AH6" s="261"/>
      <c r="AI6" s="261"/>
      <c r="AJ6" s="261"/>
      <c r="AK6" s="261"/>
      <c r="AL6" s="261"/>
      <c r="AM6" s="261"/>
      <c r="AN6" s="261"/>
      <c r="AO6" s="261"/>
      <c r="AP6" s="21"/>
      <c r="AQ6" s="21"/>
      <c r="AR6" s="19"/>
      <c r="BE6" s="258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8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58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8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58"/>
      <c r="BS10" s="16" t="s">
        <v>6</v>
      </c>
    </row>
    <row r="11" spans="1:74" s="1" customFormat="1" ht="18.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258"/>
      <c r="BS11" s="16" t="s">
        <v>6</v>
      </c>
    </row>
    <row r="12" spans="1:74" s="1" customFormat="1" ht="7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8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30</v>
      </c>
      <c r="AO13" s="21"/>
      <c r="AP13" s="21"/>
      <c r="AQ13" s="21"/>
      <c r="AR13" s="19"/>
      <c r="BE13" s="258"/>
      <c r="BS13" s="16" t="s">
        <v>6</v>
      </c>
    </row>
    <row r="14" spans="1:74" ht="12.5">
      <c r="B14" s="20"/>
      <c r="C14" s="21"/>
      <c r="D14" s="21"/>
      <c r="E14" s="263" t="s">
        <v>30</v>
      </c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258"/>
      <c r="BS14" s="16" t="s">
        <v>6</v>
      </c>
    </row>
    <row r="15" spans="1:74" s="1" customFormat="1" ht="7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8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58"/>
      <c r="BS16" s="16" t="s">
        <v>4</v>
      </c>
    </row>
    <row r="17" spans="1:71" s="1" customFormat="1" ht="18.5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58"/>
      <c r="BS17" s="16" t="s">
        <v>33</v>
      </c>
    </row>
    <row r="18" spans="1:71" s="1" customFormat="1" ht="7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8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58"/>
      <c r="BS19" s="16" t="s">
        <v>6</v>
      </c>
    </row>
    <row r="20" spans="1:71" s="1" customFormat="1" ht="18.5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58"/>
      <c r="BS20" s="16" t="s">
        <v>33</v>
      </c>
    </row>
    <row r="21" spans="1:71" s="1" customFormat="1" ht="7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8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8"/>
    </row>
    <row r="23" spans="1:71" s="1" customFormat="1" ht="16.5" customHeight="1">
      <c r="B23" s="20"/>
      <c r="C23" s="21"/>
      <c r="D23" s="21"/>
      <c r="E23" s="265" t="s">
        <v>1</v>
      </c>
      <c r="F23" s="265"/>
      <c r="G23" s="265"/>
      <c r="H23" s="265"/>
      <c r="I23" s="265"/>
      <c r="J23" s="265"/>
      <c r="K23" s="265"/>
      <c r="L23" s="265"/>
      <c r="M23" s="265"/>
      <c r="N23" s="265"/>
      <c r="O23" s="265"/>
      <c r="P23" s="265"/>
      <c r="Q23" s="265"/>
      <c r="R23" s="265"/>
      <c r="S23" s="265"/>
      <c r="T23" s="265"/>
      <c r="U23" s="265"/>
      <c r="V23" s="265"/>
      <c r="W23" s="265"/>
      <c r="X23" s="265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  <c r="AI23" s="265"/>
      <c r="AJ23" s="265"/>
      <c r="AK23" s="265"/>
      <c r="AL23" s="265"/>
      <c r="AM23" s="265"/>
      <c r="AN23" s="265"/>
      <c r="AO23" s="21"/>
      <c r="AP23" s="21"/>
      <c r="AQ23" s="21"/>
      <c r="AR23" s="19"/>
      <c r="BE23" s="258"/>
    </row>
    <row r="24" spans="1:71" s="1" customFormat="1" ht="7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8"/>
    </row>
    <row r="25" spans="1:71" s="1" customFormat="1" ht="7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8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6">
        <f>ROUND(AG94,2)</f>
        <v>0</v>
      </c>
      <c r="AL26" s="267"/>
      <c r="AM26" s="267"/>
      <c r="AN26" s="267"/>
      <c r="AO26" s="267"/>
      <c r="AP26" s="35"/>
      <c r="AQ26" s="35"/>
      <c r="AR26" s="38"/>
      <c r="BE26" s="258"/>
    </row>
    <row r="27" spans="1:71" s="2" customFormat="1" ht="7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8"/>
    </row>
    <row r="28" spans="1:71" s="2" customFormat="1" ht="12.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8" t="s">
        <v>38</v>
      </c>
      <c r="M28" s="268"/>
      <c r="N28" s="268"/>
      <c r="O28" s="268"/>
      <c r="P28" s="268"/>
      <c r="Q28" s="35"/>
      <c r="R28" s="35"/>
      <c r="S28" s="35"/>
      <c r="T28" s="35"/>
      <c r="U28" s="35"/>
      <c r="V28" s="35"/>
      <c r="W28" s="268" t="s">
        <v>39</v>
      </c>
      <c r="X28" s="268"/>
      <c r="Y28" s="268"/>
      <c r="Z28" s="268"/>
      <c r="AA28" s="268"/>
      <c r="AB28" s="268"/>
      <c r="AC28" s="268"/>
      <c r="AD28" s="268"/>
      <c r="AE28" s="268"/>
      <c r="AF28" s="35"/>
      <c r="AG28" s="35"/>
      <c r="AH28" s="35"/>
      <c r="AI28" s="35"/>
      <c r="AJ28" s="35"/>
      <c r="AK28" s="268" t="s">
        <v>40</v>
      </c>
      <c r="AL28" s="268"/>
      <c r="AM28" s="268"/>
      <c r="AN28" s="268"/>
      <c r="AO28" s="268"/>
      <c r="AP28" s="35"/>
      <c r="AQ28" s="35"/>
      <c r="AR28" s="38"/>
      <c r="BE28" s="258"/>
    </row>
    <row r="29" spans="1:71" s="3" customFormat="1" ht="14.4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71">
        <v>0.21</v>
      </c>
      <c r="M29" s="270"/>
      <c r="N29" s="270"/>
      <c r="O29" s="270"/>
      <c r="P29" s="270"/>
      <c r="Q29" s="40"/>
      <c r="R29" s="40"/>
      <c r="S29" s="40"/>
      <c r="T29" s="40"/>
      <c r="U29" s="40"/>
      <c r="V29" s="40"/>
      <c r="W29" s="269">
        <f>ROUND(AZ94, 2)</f>
        <v>0</v>
      </c>
      <c r="X29" s="270"/>
      <c r="Y29" s="270"/>
      <c r="Z29" s="270"/>
      <c r="AA29" s="270"/>
      <c r="AB29" s="270"/>
      <c r="AC29" s="270"/>
      <c r="AD29" s="270"/>
      <c r="AE29" s="270"/>
      <c r="AF29" s="40"/>
      <c r="AG29" s="40"/>
      <c r="AH29" s="40"/>
      <c r="AI29" s="40"/>
      <c r="AJ29" s="40"/>
      <c r="AK29" s="269">
        <f>ROUND(AV94, 2)</f>
        <v>0</v>
      </c>
      <c r="AL29" s="270"/>
      <c r="AM29" s="270"/>
      <c r="AN29" s="270"/>
      <c r="AO29" s="270"/>
      <c r="AP29" s="40"/>
      <c r="AQ29" s="40"/>
      <c r="AR29" s="41"/>
      <c r="BE29" s="259"/>
    </row>
    <row r="30" spans="1:71" s="3" customFormat="1" ht="14.4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71">
        <v>0.15</v>
      </c>
      <c r="M30" s="270"/>
      <c r="N30" s="270"/>
      <c r="O30" s="270"/>
      <c r="P30" s="270"/>
      <c r="Q30" s="40"/>
      <c r="R30" s="40"/>
      <c r="S30" s="40"/>
      <c r="T30" s="40"/>
      <c r="U30" s="40"/>
      <c r="V30" s="40"/>
      <c r="W30" s="269">
        <f>ROUND(BA94, 2)</f>
        <v>0</v>
      </c>
      <c r="X30" s="270"/>
      <c r="Y30" s="270"/>
      <c r="Z30" s="270"/>
      <c r="AA30" s="270"/>
      <c r="AB30" s="270"/>
      <c r="AC30" s="270"/>
      <c r="AD30" s="270"/>
      <c r="AE30" s="270"/>
      <c r="AF30" s="40"/>
      <c r="AG30" s="40"/>
      <c r="AH30" s="40"/>
      <c r="AI30" s="40"/>
      <c r="AJ30" s="40"/>
      <c r="AK30" s="269">
        <f>ROUND(AW94, 2)</f>
        <v>0</v>
      </c>
      <c r="AL30" s="270"/>
      <c r="AM30" s="270"/>
      <c r="AN30" s="270"/>
      <c r="AO30" s="270"/>
      <c r="AP30" s="40"/>
      <c r="AQ30" s="40"/>
      <c r="AR30" s="41"/>
      <c r="BE30" s="259"/>
    </row>
    <row r="31" spans="1:71" s="3" customFormat="1" ht="14.4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71">
        <v>0.21</v>
      </c>
      <c r="M31" s="270"/>
      <c r="N31" s="270"/>
      <c r="O31" s="270"/>
      <c r="P31" s="270"/>
      <c r="Q31" s="40"/>
      <c r="R31" s="40"/>
      <c r="S31" s="40"/>
      <c r="T31" s="40"/>
      <c r="U31" s="40"/>
      <c r="V31" s="40"/>
      <c r="W31" s="269">
        <f>ROUND(BB94, 2)</f>
        <v>0</v>
      </c>
      <c r="X31" s="270"/>
      <c r="Y31" s="270"/>
      <c r="Z31" s="270"/>
      <c r="AA31" s="270"/>
      <c r="AB31" s="270"/>
      <c r="AC31" s="270"/>
      <c r="AD31" s="270"/>
      <c r="AE31" s="270"/>
      <c r="AF31" s="40"/>
      <c r="AG31" s="40"/>
      <c r="AH31" s="40"/>
      <c r="AI31" s="40"/>
      <c r="AJ31" s="40"/>
      <c r="AK31" s="269">
        <v>0</v>
      </c>
      <c r="AL31" s="270"/>
      <c r="AM31" s="270"/>
      <c r="AN31" s="270"/>
      <c r="AO31" s="270"/>
      <c r="AP31" s="40"/>
      <c r="AQ31" s="40"/>
      <c r="AR31" s="41"/>
      <c r="BE31" s="259"/>
    </row>
    <row r="32" spans="1:71" s="3" customFormat="1" ht="14.4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71">
        <v>0.15</v>
      </c>
      <c r="M32" s="270"/>
      <c r="N32" s="270"/>
      <c r="O32" s="270"/>
      <c r="P32" s="270"/>
      <c r="Q32" s="40"/>
      <c r="R32" s="40"/>
      <c r="S32" s="40"/>
      <c r="T32" s="40"/>
      <c r="U32" s="40"/>
      <c r="V32" s="40"/>
      <c r="W32" s="269">
        <f>ROUND(BC94, 2)</f>
        <v>0</v>
      </c>
      <c r="X32" s="270"/>
      <c r="Y32" s="270"/>
      <c r="Z32" s="270"/>
      <c r="AA32" s="270"/>
      <c r="AB32" s="270"/>
      <c r="AC32" s="270"/>
      <c r="AD32" s="270"/>
      <c r="AE32" s="270"/>
      <c r="AF32" s="40"/>
      <c r="AG32" s="40"/>
      <c r="AH32" s="40"/>
      <c r="AI32" s="40"/>
      <c r="AJ32" s="40"/>
      <c r="AK32" s="269">
        <v>0</v>
      </c>
      <c r="AL32" s="270"/>
      <c r="AM32" s="270"/>
      <c r="AN32" s="270"/>
      <c r="AO32" s="270"/>
      <c r="AP32" s="40"/>
      <c r="AQ32" s="40"/>
      <c r="AR32" s="41"/>
      <c r="BE32" s="259"/>
    </row>
    <row r="33" spans="1:57" s="3" customFormat="1" ht="14.4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71">
        <v>0</v>
      </c>
      <c r="M33" s="270"/>
      <c r="N33" s="270"/>
      <c r="O33" s="270"/>
      <c r="P33" s="270"/>
      <c r="Q33" s="40"/>
      <c r="R33" s="40"/>
      <c r="S33" s="40"/>
      <c r="T33" s="40"/>
      <c r="U33" s="40"/>
      <c r="V33" s="40"/>
      <c r="W33" s="269">
        <f>ROUND(BD94, 2)</f>
        <v>0</v>
      </c>
      <c r="X33" s="270"/>
      <c r="Y33" s="270"/>
      <c r="Z33" s="270"/>
      <c r="AA33" s="270"/>
      <c r="AB33" s="270"/>
      <c r="AC33" s="270"/>
      <c r="AD33" s="270"/>
      <c r="AE33" s="270"/>
      <c r="AF33" s="40"/>
      <c r="AG33" s="40"/>
      <c r="AH33" s="40"/>
      <c r="AI33" s="40"/>
      <c r="AJ33" s="40"/>
      <c r="AK33" s="269">
        <v>0</v>
      </c>
      <c r="AL33" s="270"/>
      <c r="AM33" s="270"/>
      <c r="AN33" s="270"/>
      <c r="AO33" s="270"/>
      <c r="AP33" s="40"/>
      <c r="AQ33" s="40"/>
      <c r="AR33" s="41"/>
      <c r="BE33" s="259"/>
    </row>
    <row r="34" spans="1:57" s="2" customFormat="1" ht="7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8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75" t="s">
        <v>49</v>
      </c>
      <c r="Y35" s="273"/>
      <c r="Z35" s="273"/>
      <c r="AA35" s="273"/>
      <c r="AB35" s="273"/>
      <c r="AC35" s="44"/>
      <c r="AD35" s="44"/>
      <c r="AE35" s="44"/>
      <c r="AF35" s="44"/>
      <c r="AG35" s="44"/>
      <c r="AH35" s="44"/>
      <c r="AI35" s="44"/>
      <c r="AJ35" s="44"/>
      <c r="AK35" s="272">
        <f>SUM(AK26:AK33)</f>
        <v>0</v>
      </c>
      <c r="AL35" s="273"/>
      <c r="AM35" s="273"/>
      <c r="AN35" s="273"/>
      <c r="AO35" s="274"/>
      <c r="AP35" s="42"/>
      <c r="AQ35" s="42"/>
      <c r="AR35" s="38"/>
      <c r="BE35" s="33"/>
    </row>
    <row r="36" spans="1:57" s="2" customFormat="1" ht="7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0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0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0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0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0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0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0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0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0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 ht="10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0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0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3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0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0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0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0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0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0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0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0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0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 ht="10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7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7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7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23/04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7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36" t="str">
        <f>K6</f>
        <v>Vybudování učeben a zázemí pro  školní družinu ZŠ B. Němcové</v>
      </c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62"/>
      <c r="AQ85" s="62"/>
      <c r="AR85" s="63"/>
    </row>
    <row r="86" spans="1:91" s="2" customFormat="1" ht="7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B. Němcové 213, 380 01 Dačice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38" t="str">
        <f>IF(AN8= "","",AN8)</f>
        <v>9. 2. 2023</v>
      </c>
      <c r="AN87" s="238"/>
      <c r="AO87" s="35"/>
      <c r="AP87" s="35"/>
      <c r="AQ87" s="35"/>
      <c r="AR87" s="38"/>
      <c r="BE87" s="33"/>
    </row>
    <row r="88" spans="1:91" s="2" customFormat="1" ht="7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15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Město Dačice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31</v>
      </c>
      <c r="AJ89" s="35"/>
      <c r="AK89" s="35"/>
      <c r="AL89" s="35"/>
      <c r="AM89" s="239" t="str">
        <f>IF(E17="","",E17)</f>
        <v>Ing. arch. Miroslav Dvořák</v>
      </c>
      <c r="AN89" s="240"/>
      <c r="AO89" s="240"/>
      <c r="AP89" s="240"/>
      <c r="AQ89" s="35"/>
      <c r="AR89" s="38"/>
      <c r="AS89" s="241" t="s">
        <v>57</v>
      </c>
      <c r="AT89" s="242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15" customHeight="1">
      <c r="A90" s="33"/>
      <c r="B90" s="34"/>
      <c r="C90" s="28" t="s">
        <v>29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34</v>
      </c>
      <c r="AJ90" s="35"/>
      <c r="AK90" s="35"/>
      <c r="AL90" s="35"/>
      <c r="AM90" s="239" t="str">
        <f>IF(E20="","",E20)</f>
        <v xml:space="preserve"> </v>
      </c>
      <c r="AN90" s="240"/>
      <c r="AO90" s="240"/>
      <c r="AP90" s="240"/>
      <c r="AQ90" s="35"/>
      <c r="AR90" s="38"/>
      <c r="AS90" s="243"/>
      <c r="AT90" s="244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75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45"/>
      <c r="AT91" s="246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47" t="s">
        <v>58</v>
      </c>
      <c r="D92" s="248"/>
      <c r="E92" s="248"/>
      <c r="F92" s="248"/>
      <c r="G92" s="248"/>
      <c r="H92" s="72"/>
      <c r="I92" s="250" t="s">
        <v>59</v>
      </c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  <c r="AA92" s="248"/>
      <c r="AB92" s="248"/>
      <c r="AC92" s="248"/>
      <c r="AD92" s="248"/>
      <c r="AE92" s="248"/>
      <c r="AF92" s="248"/>
      <c r="AG92" s="249" t="s">
        <v>60</v>
      </c>
      <c r="AH92" s="248"/>
      <c r="AI92" s="248"/>
      <c r="AJ92" s="248"/>
      <c r="AK92" s="248"/>
      <c r="AL92" s="248"/>
      <c r="AM92" s="248"/>
      <c r="AN92" s="250" t="s">
        <v>61</v>
      </c>
      <c r="AO92" s="248"/>
      <c r="AP92" s="251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7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55">
        <f>ROUND(SUM(AG95:AG101),2)</f>
        <v>0</v>
      </c>
      <c r="AH94" s="255"/>
      <c r="AI94" s="255"/>
      <c r="AJ94" s="255"/>
      <c r="AK94" s="255"/>
      <c r="AL94" s="255"/>
      <c r="AM94" s="255"/>
      <c r="AN94" s="256">
        <f t="shared" ref="AN94:AN101" si="0">SUM(AG94,AT94)</f>
        <v>0</v>
      </c>
      <c r="AO94" s="256"/>
      <c r="AP94" s="256"/>
      <c r="AQ94" s="84" t="s">
        <v>1</v>
      </c>
      <c r="AR94" s="85"/>
      <c r="AS94" s="86">
        <f>ROUND(SUM(AS95:AS101),2)</f>
        <v>0</v>
      </c>
      <c r="AT94" s="87">
        <f t="shared" ref="AT94:AT101" si="1">ROUND(SUM(AV94:AW94),2)</f>
        <v>0</v>
      </c>
      <c r="AU94" s="88">
        <f>ROUND(SUM(AU95:AU101),5)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ROUND(SUM(AZ95:AZ101),2)</f>
        <v>0</v>
      </c>
      <c r="BA94" s="87">
        <f>ROUND(SUM(BA95:BA101),2)</f>
        <v>0</v>
      </c>
      <c r="BB94" s="87">
        <f>ROUND(SUM(BB95:BB101),2)</f>
        <v>0</v>
      </c>
      <c r="BC94" s="87">
        <f>ROUND(SUM(BC95:BC101),2)</f>
        <v>0</v>
      </c>
      <c r="BD94" s="89">
        <f>ROUND(SUM(BD95:BD101),2)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16.5" customHeight="1">
      <c r="A95" s="92" t="s">
        <v>81</v>
      </c>
      <c r="B95" s="93"/>
      <c r="C95" s="94"/>
      <c r="D95" s="252" t="s">
        <v>82</v>
      </c>
      <c r="E95" s="252"/>
      <c r="F95" s="252"/>
      <c r="G95" s="252"/>
      <c r="H95" s="252"/>
      <c r="I95" s="95"/>
      <c r="J95" s="252" t="s">
        <v>83</v>
      </c>
      <c r="K95" s="252"/>
      <c r="L95" s="252"/>
      <c r="M95" s="252"/>
      <c r="N95" s="252"/>
      <c r="O95" s="252"/>
      <c r="P95" s="252"/>
      <c r="Q95" s="252"/>
      <c r="R95" s="252"/>
      <c r="S95" s="252"/>
      <c r="T95" s="252"/>
      <c r="U95" s="252"/>
      <c r="V95" s="252"/>
      <c r="W95" s="252"/>
      <c r="X95" s="252"/>
      <c r="Y95" s="252"/>
      <c r="Z95" s="252"/>
      <c r="AA95" s="252"/>
      <c r="AB95" s="252"/>
      <c r="AC95" s="252"/>
      <c r="AD95" s="252"/>
      <c r="AE95" s="252"/>
      <c r="AF95" s="252"/>
      <c r="AG95" s="253">
        <f>'23-041 - VON'!J30</f>
        <v>0</v>
      </c>
      <c r="AH95" s="254"/>
      <c r="AI95" s="254"/>
      <c r="AJ95" s="254"/>
      <c r="AK95" s="254"/>
      <c r="AL95" s="254"/>
      <c r="AM95" s="254"/>
      <c r="AN95" s="253">
        <f t="shared" si="0"/>
        <v>0</v>
      </c>
      <c r="AO95" s="254"/>
      <c r="AP95" s="254"/>
      <c r="AQ95" s="96" t="s">
        <v>83</v>
      </c>
      <c r="AR95" s="97"/>
      <c r="AS95" s="98">
        <v>0</v>
      </c>
      <c r="AT95" s="99">
        <f t="shared" si="1"/>
        <v>0</v>
      </c>
      <c r="AU95" s="100">
        <f>'23-041 - VON'!P118</f>
        <v>0</v>
      </c>
      <c r="AV95" s="99">
        <f>'23-041 - VON'!J33</f>
        <v>0</v>
      </c>
      <c r="AW95" s="99">
        <f>'23-041 - VON'!J34</f>
        <v>0</v>
      </c>
      <c r="AX95" s="99">
        <f>'23-041 - VON'!J35</f>
        <v>0</v>
      </c>
      <c r="AY95" s="99">
        <f>'23-041 - VON'!J36</f>
        <v>0</v>
      </c>
      <c r="AZ95" s="99">
        <f>'23-041 - VON'!F33</f>
        <v>0</v>
      </c>
      <c r="BA95" s="99">
        <f>'23-041 - VON'!F34</f>
        <v>0</v>
      </c>
      <c r="BB95" s="99">
        <f>'23-041 - VON'!F35</f>
        <v>0</v>
      </c>
      <c r="BC95" s="99">
        <f>'23-041 - VON'!F36</f>
        <v>0</v>
      </c>
      <c r="BD95" s="101">
        <f>'23-041 - VON'!F37</f>
        <v>0</v>
      </c>
      <c r="BT95" s="102" t="s">
        <v>84</v>
      </c>
      <c r="BV95" s="102" t="s">
        <v>79</v>
      </c>
      <c r="BW95" s="102" t="s">
        <v>85</v>
      </c>
      <c r="BX95" s="102" t="s">
        <v>5</v>
      </c>
      <c r="CL95" s="102" t="s">
        <v>1</v>
      </c>
      <c r="CM95" s="102" t="s">
        <v>86</v>
      </c>
    </row>
    <row r="96" spans="1:91" s="7" customFormat="1" ht="16.5" customHeight="1">
      <c r="A96" s="92" t="s">
        <v>81</v>
      </c>
      <c r="B96" s="93"/>
      <c r="C96" s="94"/>
      <c r="D96" s="252" t="s">
        <v>87</v>
      </c>
      <c r="E96" s="252"/>
      <c r="F96" s="252"/>
      <c r="G96" s="252"/>
      <c r="H96" s="252"/>
      <c r="I96" s="95"/>
      <c r="J96" s="252" t="s">
        <v>88</v>
      </c>
      <c r="K96" s="252"/>
      <c r="L96" s="252"/>
      <c r="M96" s="252"/>
      <c r="N96" s="252"/>
      <c r="O96" s="252"/>
      <c r="P96" s="252"/>
      <c r="Q96" s="252"/>
      <c r="R96" s="252"/>
      <c r="S96" s="252"/>
      <c r="T96" s="252"/>
      <c r="U96" s="252"/>
      <c r="V96" s="252"/>
      <c r="W96" s="252"/>
      <c r="X96" s="252"/>
      <c r="Y96" s="252"/>
      <c r="Z96" s="252"/>
      <c r="AA96" s="252"/>
      <c r="AB96" s="252"/>
      <c r="AC96" s="252"/>
      <c r="AD96" s="252"/>
      <c r="AE96" s="252"/>
      <c r="AF96" s="252"/>
      <c r="AG96" s="253">
        <f>'23-042 - Stavební část'!J30</f>
        <v>0</v>
      </c>
      <c r="AH96" s="254"/>
      <c r="AI96" s="254"/>
      <c r="AJ96" s="254"/>
      <c r="AK96" s="254"/>
      <c r="AL96" s="254"/>
      <c r="AM96" s="254"/>
      <c r="AN96" s="253">
        <f t="shared" si="0"/>
        <v>0</v>
      </c>
      <c r="AO96" s="254"/>
      <c r="AP96" s="254"/>
      <c r="AQ96" s="96" t="s">
        <v>89</v>
      </c>
      <c r="AR96" s="97"/>
      <c r="AS96" s="98">
        <v>0</v>
      </c>
      <c r="AT96" s="99">
        <f t="shared" si="1"/>
        <v>0</v>
      </c>
      <c r="AU96" s="100">
        <f>'23-042 - Stavební část'!P145</f>
        <v>0</v>
      </c>
      <c r="AV96" s="99">
        <f>'23-042 - Stavební část'!J33</f>
        <v>0</v>
      </c>
      <c r="AW96" s="99">
        <f>'23-042 - Stavební část'!J34</f>
        <v>0</v>
      </c>
      <c r="AX96" s="99">
        <f>'23-042 - Stavební část'!J35</f>
        <v>0</v>
      </c>
      <c r="AY96" s="99">
        <f>'23-042 - Stavební část'!J36</f>
        <v>0</v>
      </c>
      <c r="AZ96" s="99">
        <f>'23-042 - Stavební část'!F33</f>
        <v>0</v>
      </c>
      <c r="BA96" s="99">
        <f>'23-042 - Stavební část'!F34</f>
        <v>0</v>
      </c>
      <c r="BB96" s="99">
        <f>'23-042 - Stavební část'!F35</f>
        <v>0</v>
      </c>
      <c r="BC96" s="99">
        <f>'23-042 - Stavební část'!F36</f>
        <v>0</v>
      </c>
      <c r="BD96" s="101">
        <f>'23-042 - Stavební část'!F37</f>
        <v>0</v>
      </c>
      <c r="BT96" s="102" t="s">
        <v>84</v>
      </c>
      <c r="BV96" s="102" t="s">
        <v>79</v>
      </c>
      <c r="BW96" s="102" t="s">
        <v>90</v>
      </c>
      <c r="BX96" s="102" t="s">
        <v>5</v>
      </c>
      <c r="CL96" s="102" t="s">
        <v>1</v>
      </c>
      <c r="CM96" s="102" t="s">
        <v>86</v>
      </c>
    </row>
    <row r="97" spans="1:91" s="7" customFormat="1" ht="16.5" customHeight="1">
      <c r="A97" s="92" t="s">
        <v>81</v>
      </c>
      <c r="B97" s="93"/>
      <c r="C97" s="94"/>
      <c r="D97" s="252" t="s">
        <v>91</v>
      </c>
      <c r="E97" s="252"/>
      <c r="F97" s="252"/>
      <c r="G97" s="252"/>
      <c r="H97" s="252"/>
      <c r="I97" s="95"/>
      <c r="J97" s="252" t="s">
        <v>92</v>
      </c>
      <c r="K97" s="252"/>
      <c r="L97" s="252"/>
      <c r="M97" s="252"/>
      <c r="N97" s="252"/>
      <c r="O97" s="252"/>
      <c r="P97" s="252"/>
      <c r="Q97" s="252"/>
      <c r="R97" s="252"/>
      <c r="S97" s="252"/>
      <c r="T97" s="252"/>
      <c r="U97" s="252"/>
      <c r="V97" s="252"/>
      <c r="W97" s="252"/>
      <c r="X97" s="252"/>
      <c r="Y97" s="252"/>
      <c r="Z97" s="252"/>
      <c r="AA97" s="252"/>
      <c r="AB97" s="252"/>
      <c r="AC97" s="252"/>
      <c r="AD97" s="252"/>
      <c r="AE97" s="252"/>
      <c r="AF97" s="252"/>
      <c r="AG97" s="253">
        <f>'23-043 - ZTI, plyn'!J30</f>
        <v>0</v>
      </c>
      <c r="AH97" s="254"/>
      <c r="AI97" s="254"/>
      <c r="AJ97" s="254"/>
      <c r="AK97" s="254"/>
      <c r="AL97" s="254"/>
      <c r="AM97" s="254"/>
      <c r="AN97" s="253">
        <f t="shared" si="0"/>
        <v>0</v>
      </c>
      <c r="AO97" s="254"/>
      <c r="AP97" s="254"/>
      <c r="AQ97" s="96" t="s">
        <v>89</v>
      </c>
      <c r="AR97" s="97"/>
      <c r="AS97" s="98">
        <v>0</v>
      </c>
      <c r="AT97" s="99">
        <f t="shared" si="1"/>
        <v>0</v>
      </c>
      <c r="AU97" s="100">
        <f>'23-043 - ZTI, plyn'!P123</f>
        <v>0</v>
      </c>
      <c r="AV97" s="99">
        <f>'23-043 - ZTI, plyn'!J33</f>
        <v>0</v>
      </c>
      <c r="AW97" s="99">
        <f>'23-043 - ZTI, plyn'!J34</f>
        <v>0</v>
      </c>
      <c r="AX97" s="99">
        <f>'23-043 - ZTI, plyn'!J35</f>
        <v>0</v>
      </c>
      <c r="AY97" s="99">
        <f>'23-043 - ZTI, plyn'!J36</f>
        <v>0</v>
      </c>
      <c r="AZ97" s="99">
        <f>'23-043 - ZTI, plyn'!F33</f>
        <v>0</v>
      </c>
      <c r="BA97" s="99">
        <f>'23-043 - ZTI, plyn'!F34</f>
        <v>0</v>
      </c>
      <c r="BB97" s="99">
        <f>'23-043 - ZTI, plyn'!F35</f>
        <v>0</v>
      </c>
      <c r="BC97" s="99">
        <f>'23-043 - ZTI, plyn'!F36</f>
        <v>0</v>
      </c>
      <c r="BD97" s="101">
        <f>'23-043 - ZTI, plyn'!F37</f>
        <v>0</v>
      </c>
      <c r="BT97" s="102" t="s">
        <v>84</v>
      </c>
      <c r="BV97" s="102" t="s">
        <v>79</v>
      </c>
      <c r="BW97" s="102" t="s">
        <v>93</v>
      </c>
      <c r="BX97" s="102" t="s">
        <v>5</v>
      </c>
      <c r="CL97" s="102" t="s">
        <v>1</v>
      </c>
      <c r="CM97" s="102" t="s">
        <v>86</v>
      </c>
    </row>
    <row r="98" spans="1:91" s="7" customFormat="1" ht="16.5" customHeight="1">
      <c r="A98" s="92" t="s">
        <v>81</v>
      </c>
      <c r="B98" s="93"/>
      <c r="C98" s="94"/>
      <c r="D98" s="252" t="s">
        <v>94</v>
      </c>
      <c r="E98" s="252"/>
      <c r="F98" s="252"/>
      <c r="G98" s="252"/>
      <c r="H98" s="252"/>
      <c r="I98" s="95"/>
      <c r="J98" s="252" t="s">
        <v>95</v>
      </c>
      <c r="K98" s="252"/>
      <c r="L98" s="252"/>
      <c r="M98" s="252"/>
      <c r="N98" s="252"/>
      <c r="O98" s="252"/>
      <c r="P98" s="252"/>
      <c r="Q98" s="252"/>
      <c r="R98" s="252"/>
      <c r="S98" s="252"/>
      <c r="T98" s="252"/>
      <c r="U98" s="252"/>
      <c r="V98" s="252"/>
      <c r="W98" s="252"/>
      <c r="X98" s="252"/>
      <c r="Y98" s="252"/>
      <c r="Z98" s="252"/>
      <c r="AA98" s="252"/>
      <c r="AB98" s="252"/>
      <c r="AC98" s="252"/>
      <c r="AD98" s="252"/>
      <c r="AE98" s="252"/>
      <c r="AF98" s="252"/>
      <c r="AG98" s="253">
        <f>'23-044 - Přeložka LPS'!J30</f>
        <v>0</v>
      </c>
      <c r="AH98" s="254"/>
      <c r="AI98" s="254"/>
      <c r="AJ98" s="254"/>
      <c r="AK98" s="254"/>
      <c r="AL98" s="254"/>
      <c r="AM98" s="254"/>
      <c r="AN98" s="253">
        <f t="shared" si="0"/>
        <v>0</v>
      </c>
      <c r="AO98" s="254"/>
      <c r="AP98" s="254"/>
      <c r="AQ98" s="96" t="s">
        <v>89</v>
      </c>
      <c r="AR98" s="97"/>
      <c r="AS98" s="98">
        <v>0</v>
      </c>
      <c r="AT98" s="99">
        <f t="shared" si="1"/>
        <v>0</v>
      </c>
      <c r="AU98" s="100">
        <f>'23-044 - Přeložka LPS'!P124</f>
        <v>0</v>
      </c>
      <c r="AV98" s="99">
        <f>'23-044 - Přeložka LPS'!J33</f>
        <v>0</v>
      </c>
      <c r="AW98" s="99">
        <f>'23-044 - Přeložka LPS'!J34</f>
        <v>0</v>
      </c>
      <c r="AX98" s="99">
        <f>'23-044 - Přeložka LPS'!J35</f>
        <v>0</v>
      </c>
      <c r="AY98" s="99">
        <f>'23-044 - Přeložka LPS'!J36</f>
        <v>0</v>
      </c>
      <c r="AZ98" s="99">
        <f>'23-044 - Přeložka LPS'!F33</f>
        <v>0</v>
      </c>
      <c r="BA98" s="99">
        <f>'23-044 - Přeložka LPS'!F34</f>
        <v>0</v>
      </c>
      <c r="BB98" s="99">
        <f>'23-044 - Přeložka LPS'!F35</f>
        <v>0</v>
      </c>
      <c r="BC98" s="99">
        <f>'23-044 - Přeložka LPS'!F36</f>
        <v>0</v>
      </c>
      <c r="BD98" s="101">
        <f>'23-044 - Přeložka LPS'!F37</f>
        <v>0</v>
      </c>
      <c r="BT98" s="102" t="s">
        <v>84</v>
      </c>
      <c r="BV98" s="102" t="s">
        <v>79</v>
      </c>
      <c r="BW98" s="102" t="s">
        <v>96</v>
      </c>
      <c r="BX98" s="102" t="s">
        <v>5</v>
      </c>
      <c r="CL98" s="102" t="s">
        <v>1</v>
      </c>
      <c r="CM98" s="102" t="s">
        <v>86</v>
      </c>
    </row>
    <row r="99" spans="1:91" s="7" customFormat="1" ht="16.5" customHeight="1">
      <c r="A99" s="92" t="s">
        <v>81</v>
      </c>
      <c r="B99" s="93"/>
      <c r="C99" s="94"/>
      <c r="D99" s="252" t="s">
        <v>97</v>
      </c>
      <c r="E99" s="252"/>
      <c r="F99" s="252"/>
      <c r="G99" s="252"/>
      <c r="H99" s="252"/>
      <c r="I99" s="95"/>
      <c r="J99" s="252" t="s">
        <v>98</v>
      </c>
      <c r="K99" s="252"/>
      <c r="L99" s="252"/>
      <c r="M99" s="252"/>
      <c r="N99" s="252"/>
      <c r="O99" s="252"/>
      <c r="P99" s="252"/>
      <c r="Q99" s="252"/>
      <c r="R99" s="252"/>
      <c r="S99" s="252"/>
      <c r="T99" s="252"/>
      <c r="U99" s="252"/>
      <c r="V99" s="252"/>
      <c r="W99" s="252"/>
      <c r="X99" s="252"/>
      <c r="Y99" s="252"/>
      <c r="Z99" s="252"/>
      <c r="AA99" s="252"/>
      <c r="AB99" s="252"/>
      <c r="AC99" s="252"/>
      <c r="AD99" s="252"/>
      <c r="AE99" s="252"/>
      <c r="AF99" s="252"/>
      <c r="AG99" s="253">
        <f>'23-045 - ÚT'!J30</f>
        <v>0</v>
      </c>
      <c r="AH99" s="254"/>
      <c r="AI99" s="254"/>
      <c r="AJ99" s="254"/>
      <c r="AK99" s="254"/>
      <c r="AL99" s="254"/>
      <c r="AM99" s="254"/>
      <c r="AN99" s="253">
        <f t="shared" si="0"/>
        <v>0</v>
      </c>
      <c r="AO99" s="254"/>
      <c r="AP99" s="254"/>
      <c r="AQ99" s="96" t="s">
        <v>89</v>
      </c>
      <c r="AR99" s="97"/>
      <c r="AS99" s="98">
        <v>0</v>
      </c>
      <c r="AT99" s="99">
        <f t="shared" si="1"/>
        <v>0</v>
      </c>
      <c r="AU99" s="100">
        <f>'23-045 - ÚT'!P122</f>
        <v>0</v>
      </c>
      <c r="AV99" s="99">
        <f>'23-045 - ÚT'!J33</f>
        <v>0</v>
      </c>
      <c r="AW99" s="99">
        <f>'23-045 - ÚT'!J34</f>
        <v>0</v>
      </c>
      <c r="AX99" s="99">
        <f>'23-045 - ÚT'!J35</f>
        <v>0</v>
      </c>
      <c r="AY99" s="99">
        <f>'23-045 - ÚT'!J36</f>
        <v>0</v>
      </c>
      <c r="AZ99" s="99">
        <f>'23-045 - ÚT'!F33</f>
        <v>0</v>
      </c>
      <c r="BA99" s="99">
        <f>'23-045 - ÚT'!F34</f>
        <v>0</v>
      </c>
      <c r="BB99" s="99">
        <f>'23-045 - ÚT'!F35</f>
        <v>0</v>
      </c>
      <c r="BC99" s="99">
        <f>'23-045 - ÚT'!F36</f>
        <v>0</v>
      </c>
      <c r="BD99" s="101">
        <f>'23-045 - ÚT'!F37</f>
        <v>0</v>
      </c>
      <c r="BT99" s="102" t="s">
        <v>84</v>
      </c>
      <c r="BV99" s="102" t="s">
        <v>79</v>
      </c>
      <c r="BW99" s="102" t="s">
        <v>99</v>
      </c>
      <c r="BX99" s="102" t="s">
        <v>5</v>
      </c>
      <c r="CL99" s="102" t="s">
        <v>1</v>
      </c>
      <c r="CM99" s="102" t="s">
        <v>86</v>
      </c>
    </row>
    <row r="100" spans="1:91" s="7" customFormat="1" ht="16.5" customHeight="1">
      <c r="A100" s="92" t="s">
        <v>81</v>
      </c>
      <c r="B100" s="93"/>
      <c r="C100" s="94"/>
      <c r="D100" s="252" t="s">
        <v>100</v>
      </c>
      <c r="E100" s="252"/>
      <c r="F100" s="252"/>
      <c r="G100" s="252"/>
      <c r="H100" s="252"/>
      <c r="I100" s="95"/>
      <c r="J100" s="252" t="s">
        <v>101</v>
      </c>
      <c r="K100" s="252"/>
      <c r="L100" s="252"/>
      <c r="M100" s="252"/>
      <c r="N100" s="252"/>
      <c r="O100" s="252"/>
      <c r="P100" s="252"/>
      <c r="Q100" s="252"/>
      <c r="R100" s="252"/>
      <c r="S100" s="252"/>
      <c r="T100" s="252"/>
      <c r="U100" s="252"/>
      <c r="V100" s="252"/>
      <c r="W100" s="252"/>
      <c r="X100" s="252"/>
      <c r="Y100" s="252"/>
      <c r="Z100" s="252"/>
      <c r="AA100" s="252"/>
      <c r="AB100" s="252"/>
      <c r="AC100" s="252"/>
      <c r="AD100" s="252"/>
      <c r="AE100" s="252"/>
      <c r="AF100" s="252"/>
      <c r="AG100" s="253">
        <f>'23-046 - VZTCH'!J30</f>
        <v>0</v>
      </c>
      <c r="AH100" s="254"/>
      <c r="AI100" s="254"/>
      <c r="AJ100" s="254"/>
      <c r="AK100" s="254"/>
      <c r="AL100" s="254"/>
      <c r="AM100" s="254"/>
      <c r="AN100" s="253">
        <f t="shared" si="0"/>
        <v>0</v>
      </c>
      <c r="AO100" s="254"/>
      <c r="AP100" s="254"/>
      <c r="AQ100" s="96" t="s">
        <v>89</v>
      </c>
      <c r="AR100" s="97"/>
      <c r="AS100" s="98">
        <v>0</v>
      </c>
      <c r="AT100" s="99">
        <f t="shared" si="1"/>
        <v>0</v>
      </c>
      <c r="AU100" s="100">
        <f>'23-046 - VZTCH'!P121</f>
        <v>0</v>
      </c>
      <c r="AV100" s="99">
        <f>'23-046 - VZTCH'!J33</f>
        <v>0</v>
      </c>
      <c r="AW100" s="99">
        <f>'23-046 - VZTCH'!J34</f>
        <v>0</v>
      </c>
      <c r="AX100" s="99">
        <f>'23-046 - VZTCH'!J35</f>
        <v>0</v>
      </c>
      <c r="AY100" s="99">
        <f>'23-046 - VZTCH'!J36</f>
        <v>0</v>
      </c>
      <c r="AZ100" s="99">
        <f>'23-046 - VZTCH'!F33</f>
        <v>0</v>
      </c>
      <c r="BA100" s="99">
        <f>'23-046 - VZTCH'!F34</f>
        <v>0</v>
      </c>
      <c r="BB100" s="99">
        <f>'23-046 - VZTCH'!F35</f>
        <v>0</v>
      </c>
      <c r="BC100" s="99">
        <f>'23-046 - VZTCH'!F36</f>
        <v>0</v>
      </c>
      <c r="BD100" s="101">
        <f>'23-046 - VZTCH'!F37</f>
        <v>0</v>
      </c>
      <c r="BT100" s="102" t="s">
        <v>84</v>
      </c>
      <c r="BV100" s="102" t="s">
        <v>79</v>
      </c>
      <c r="BW100" s="102" t="s">
        <v>102</v>
      </c>
      <c r="BX100" s="102" t="s">
        <v>5</v>
      </c>
      <c r="CL100" s="102" t="s">
        <v>1</v>
      </c>
      <c r="CM100" s="102" t="s">
        <v>86</v>
      </c>
    </row>
    <row r="101" spans="1:91" s="7" customFormat="1" ht="16.5" customHeight="1">
      <c r="A101" s="92" t="s">
        <v>81</v>
      </c>
      <c r="B101" s="93"/>
      <c r="C101" s="94"/>
      <c r="D101" s="252" t="s">
        <v>103</v>
      </c>
      <c r="E101" s="252"/>
      <c r="F101" s="252"/>
      <c r="G101" s="252"/>
      <c r="H101" s="252"/>
      <c r="I101" s="95"/>
      <c r="J101" s="252" t="s">
        <v>104</v>
      </c>
      <c r="K101" s="252"/>
      <c r="L101" s="252"/>
      <c r="M101" s="252"/>
      <c r="N101" s="252"/>
      <c r="O101" s="252"/>
      <c r="P101" s="252"/>
      <c r="Q101" s="252"/>
      <c r="R101" s="252"/>
      <c r="S101" s="252"/>
      <c r="T101" s="252"/>
      <c r="U101" s="252"/>
      <c r="V101" s="252"/>
      <c r="W101" s="252"/>
      <c r="X101" s="252"/>
      <c r="Y101" s="252"/>
      <c r="Z101" s="252"/>
      <c r="AA101" s="252"/>
      <c r="AB101" s="252"/>
      <c r="AC101" s="252"/>
      <c r="AD101" s="252"/>
      <c r="AE101" s="252"/>
      <c r="AF101" s="252"/>
      <c r="AG101" s="253">
        <f>'23-047 - EI silno a slabo...'!J30</f>
        <v>0</v>
      </c>
      <c r="AH101" s="254"/>
      <c r="AI101" s="254"/>
      <c r="AJ101" s="254"/>
      <c r="AK101" s="254"/>
      <c r="AL101" s="254"/>
      <c r="AM101" s="254"/>
      <c r="AN101" s="253">
        <f t="shared" si="0"/>
        <v>0</v>
      </c>
      <c r="AO101" s="254"/>
      <c r="AP101" s="254"/>
      <c r="AQ101" s="96" t="s">
        <v>89</v>
      </c>
      <c r="AR101" s="97"/>
      <c r="AS101" s="103">
        <v>0</v>
      </c>
      <c r="AT101" s="104">
        <f t="shared" si="1"/>
        <v>0</v>
      </c>
      <c r="AU101" s="105">
        <f>'23-047 - EI silno a slabo...'!P124</f>
        <v>0</v>
      </c>
      <c r="AV101" s="104">
        <f>'23-047 - EI silno a slabo...'!J33</f>
        <v>0</v>
      </c>
      <c r="AW101" s="104">
        <f>'23-047 - EI silno a slabo...'!J34</f>
        <v>0</v>
      </c>
      <c r="AX101" s="104">
        <f>'23-047 - EI silno a slabo...'!J35</f>
        <v>0</v>
      </c>
      <c r="AY101" s="104">
        <f>'23-047 - EI silno a slabo...'!J36</f>
        <v>0</v>
      </c>
      <c r="AZ101" s="104">
        <f>'23-047 - EI silno a slabo...'!F33</f>
        <v>0</v>
      </c>
      <c r="BA101" s="104">
        <f>'23-047 - EI silno a slabo...'!F34</f>
        <v>0</v>
      </c>
      <c r="BB101" s="104">
        <f>'23-047 - EI silno a slabo...'!F35</f>
        <v>0</v>
      </c>
      <c r="BC101" s="104">
        <f>'23-047 - EI silno a slabo...'!F36</f>
        <v>0</v>
      </c>
      <c r="BD101" s="106">
        <f>'23-047 - EI silno a slabo...'!F37</f>
        <v>0</v>
      </c>
      <c r="BT101" s="102" t="s">
        <v>84</v>
      </c>
      <c r="BV101" s="102" t="s">
        <v>79</v>
      </c>
      <c r="BW101" s="102" t="s">
        <v>105</v>
      </c>
      <c r="BX101" s="102" t="s">
        <v>5</v>
      </c>
      <c r="CL101" s="102" t="s">
        <v>1</v>
      </c>
      <c r="CM101" s="102" t="s">
        <v>86</v>
      </c>
    </row>
    <row r="102" spans="1:91" s="2" customFormat="1" ht="30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8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  <row r="103" spans="1:91" s="2" customFormat="1" ht="7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38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</sheetData>
  <sheetProtection algorithmName="SHA-512" hashValue="XQf6GDQZhKOw0YZIk5KFLd7kZV2pmCMzN/urlj7SPhAaVn/fMFd23+aIwRSwpXfQW1uOyv16mSi3lxis5r9R+Q==" saltValue="5EsIbIrzt1tn1e2FUo+8b3bOh9pW5AfTaDOsuOyrKrFFYg6XcmfU9qE86tPdX3HGtdBIR/sf0nNfLCnWGTWvPw==" spinCount="100000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23-041 - VON'!C2" display="/"/>
    <hyperlink ref="A96" location="'23-042 - Stavební část'!C2" display="/"/>
    <hyperlink ref="A97" location="'23-043 - ZTI, plyn'!C2" display="/"/>
    <hyperlink ref="A98" location="'23-044 - Přeložka LPS'!C2" display="/"/>
    <hyperlink ref="A99" location="'23-045 - ÚT'!C2" display="/"/>
    <hyperlink ref="A100" location="'23-046 - VZTCH'!C2" display="/"/>
    <hyperlink ref="A101" location="'23-047 - EI silno a slab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6"/>
  <sheetViews>
    <sheetView showGridLines="0" topLeftCell="A114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85</v>
      </c>
    </row>
    <row r="3" spans="1:46" s="1" customFormat="1" ht="7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5" hidden="1" customHeight="1">
      <c r="B4" s="19"/>
      <c r="D4" s="109" t="s">
        <v>106</v>
      </c>
      <c r="L4" s="19"/>
      <c r="M4" s="110" t="s">
        <v>10</v>
      </c>
      <c r="AT4" s="16" t="s">
        <v>4</v>
      </c>
    </row>
    <row r="5" spans="1:46" s="1" customFormat="1" ht="7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77" t="str">
        <f>'Rekapitulace stavby'!K6</f>
        <v>Vybudování učeben a zázemí pro  školní družinu ZŠ B. Němcové</v>
      </c>
      <c r="F7" s="278"/>
      <c r="G7" s="278"/>
      <c r="H7" s="278"/>
      <c r="L7" s="19"/>
    </row>
    <row r="8" spans="1:46" s="2" customFormat="1" ht="12" hidden="1" customHeight="1">
      <c r="A8" s="33"/>
      <c r="B8" s="38"/>
      <c r="C8" s="33"/>
      <c r="D8" s="111" t="s">
        <v>107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79" t="s">
        <v>108</v>
      </c>
      <c r="F9" s="280"/>
      <c r="G9" s="280"/>
      <c r="H9" s="280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20</v>
      </c>
      <c r="E12" s="33"/>
      <c r="F12" s="112" t="s">
        <v>35</v>
      </c>
      <c r="G12" s="33"/>
      <c r="H12" s="33"/>
      <c r="I12" s="111" t="s">
        <v>22</v>
      </c>
      <c r="J12" s="113" t="str">
        <f>'Rekapitulace stavby'!AN8</f>
        <v>9. 2. 2023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>00246476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tr">
        <f>IF('Rekapitulace stavby'!E11="","",'Rekapitulace stavby'!E11)</f>
        <v>Město Dačice</v>
      </c>
      <c r="F15" s="33"/>
      <c r="G15" s="33"/>
      <c r="H15" s="33"/>
      <c r="I15" s="111" t="s">
        <v>28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tr">
        <f>IF('Rekapitulace stavby'!E17="","",'Rekapitulace stavby'!E17)</f>
        <v>Ing. arch. Miroslav Dvořák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83" t="s">
        <v>1</v>
      </c>
      <c r="F27" s="283"/>
      <c r="G27" s="283"/>
      <c r="H27" s="283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7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hidden="1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hidden="1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hidden="1" customHeight="1">
      <c r="A33" s="33"/>
      <c r="B33" s="38"/>
      <c r="C33" s="33"/>
      <c r="D33" s="121" t="s">
        <v>41</v>
      </c>
      <c r="E33" s="111" t="s">
        <v>42</v>
      </c>
      <c r="F33" s="122">
        <f>ROUND((SUM(BE118:BE155)),  2)</f>
        <v>0</v>
      </c>
      <c r="G33" s="33"/>
      <c r="H33" s="33"/>
      <c r="I33" s="123">
        <v>0.21</v>
      </c>
      <c r="J33" s="122">
        <f>ROUND(((SUM(BE118:BE155))*I33),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111" t="s">
        <v>43</v>
      </c>
      <c r="F34" s="122">
        <f>ROUND((SUM(BF118:BF155)),  2)</f>
        <v>0</v>
      </c>
      <c r="G34" s="33"/>
      <c r="H34" s="33"/>
      <c r="I34" s="123">
        <v>0.15</v>
      </c>
      <c r="J34" s="122">
        <f>ROUND(((SUM(BF118:BF155))*I34),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ROUND((SUM(BG118:BG155)),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ROUND((SUM(BH118:BH155)),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ROUND((SUM(BI118:BI155)),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hidden="1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hidden="1" customHeight="1">
      <c r="B41" s="19"/>
      <c r="L41" s="19"/>
    </row>
    <row r="42" spans="1:31" s="1" customFormat="1" ht="14.4" hidden="1" customHeight="1">
      <c r="B42" s="19"/>
      <c r="L42" s="19"/>
    </row>
    <row r="43" spans="1:31" s="1" customFormat="1" ht="14.4" hidden="1" customHeight="1">
      <c r="B43" s="19"/>
      <c r="L43" s="19"/>
    </row>
    <row r="44" spans="1:31" s="1" customFormat="1" ht="14.4" hidden="1" customHeight="1">
      <c r="B44" s="19"/>
      <c r="L44" s="19"/>
    </row>
    <row r="45" spans="1:31" s="1" customFormat="1" ht="14.4" hidden="1" customHeight="1">
      <c r="B45" s="19"/>
      <c r="L45" s="19"/>
    </row>
    <row r="46" spans="1:31" s="1" customFormat="1" ht="14.4" hidden="1" customHeight="1">
      <c r="B46" s="19"/>
      <c r="L46" s="19"/>
    </row>
    <row r="47" spans="1:31" s="1" customFormat="1" ht="14.4" hidden="1" customHeight="1">
      <c r="B47" s="19"/>
      <c r="L47" s="19"/>
    </row>
    <row r="48" spans="1:31" s="1" customFormat="1" ht="14.4" hidden="1" customHeight="1">
      <c r="B48" s="19"/>
      <c r="L48" s="19"/>
    </row>
    <row r="49" spans="1:31" s="1" customFormat="1" ht="14.4" hidden="1" customHeight="1">
      <c r="B49" s="19"/>
      <c r="L49" s="19"/>
    </row>
    <row r="50" spans="1:31" s="2" customFormat="1" ht="14.4" hidden="1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0" hidden="1">
      <c r="B51" s="19"/>
      <c r="L51" s="19"/>
    </row>
    <row r="52" spans="1:31" ht="10" hidden="1">
      <c r="B52" s="19"/>
      <c r="L52" s="19"/>
    </row>
    <row r="53" spans="1:31" ht="10" hidden="1">
      <c r="B53" s="19"/>
      <c r="L53" s="19"/>
    </row>
    <row r="54" spans="1:31" ht="10" hidden="1">
      <c r="B54" s="19"/>
      <c r="L54" s="19"/>
    </row>
    <row r="55" spans="1:31" ht="10" hidden="1">
      <c r="B55" s="19"/>
      <c r="L55" s="19"/>
    </row>
    <row r="56" spans="1:31" ht="10" hidden="1">
      <c r="B56" s="19"/>
      <c r="L56" s="19"/>
    </row>
    <row r="57" spans="1:31" ht="10" hidden="1">
      <c r="B57" s="19"/>
      <c r="L57" s="19"/>
    </row>
    <row r="58" spans="1:31" ht="10" hidden="1">
      <c r="B58" s="19"/>
      <c r="L58" s="19"/>
    </row>
    <row r="59" spans="1:31" ht="10" hidden="1">
      <c r="B59" s="19"/>
      <c r="L59" s="19"/>
    </row>
    <row r="60" spans="1:31" ht="10" hidden="1">
      <c r="B60" s="19"/>
      <c r="L60" s="19"/>
    </row>
    <row r="61" spans="1:31" s="2" customFormat="1" ht="12.5" hidden="1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" hidden="1">
      <c r="B62" s="19"/>
      <c r="L62" s="19"/>
    </row>
    <row r="63" spans="1:31" ht="10" hidden="1">
      <c r="B63" s="19"/>
      <c r="L63" s="19"/>
    </row>
    <row r="64" spans="1:31" ht="10" hidden="1">
      <c r="B64" s="19"/>
      <c r="L64" s="19"/>
    </row>
    <row r="65" spans="1:31" s="2" customFormat="1" ht="13" hidden="1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" hidden="1">
      <c r="B66" s="19"/>
      <c r="L66" s="19"/>
    </row>
    <row r="67" spans="1:31" ht="10" hidden="1">
      <c r="B67" s="19"/>
      <c r="L67" s="19"/>
    </row>
    <row r="68" spans="1:31" ht="10" hidden="1">
      <c r="B68" s="19"/>
      <c r="L68" s="19"/>
    </row>
    <row r="69" spans="1:31" ht="10" hidden="1">
      <c r="B69" s="19"/>
      <c r="L69" s="19"/>
    </row>
    <row r="70" spans="1:31" ht="10" hidden="1">
      <c r="B70" s="19"/>
      <c r="L70" s="19"/>
    </row>
    <row r="71" spans="1:31" ht="10" hidden="1">
      <c r="B71" s="19"/>
      <c r="L71" s="19"/>
    </row>
    <row r="72" spans="1:31" ht="10" hidden="1">
      <c r="B72" s="19"/>
      <c r="L72" s="19"/>
    </row>
    <row r="73" spans="1:31" ht="10" hidden="1">
      <c r="B73" s="19"/>
      <c r="L73" s="19"/>
    </row>
    <row r="74" spans="1:31" ht="10" hidden="1">
      <c r="B74" s="19"/>
      <c r="L74" s="19"/>
    </row>
    <row r="75" spans="1:31" ht="10" hidden="1">
      <c r="B75" s="19"/>
      <c r="L75" s="19"/>
    </row>
    <row r="76" spans="1:31" s="2" customFormat="1" ht="12.5" hidden="1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0" hidden="1"/>
    <row r="79" spans="1:31" ht="10" hidden="1"/>
    <row r="80" spans="1:31" ht="10" hidden="1"/>
    <row r="81" spans="1:47" s="2" customFormat="1" ht="7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4" t="str">
        <f>E7</f>
        <v>Vybudování učeben a zázemí pro  školní družinu ZŠ B. Němcové</v>
      </c>
      <c r="F85" s="285"/>
      <c r="G85" s="285"/>
      <c r="H85" s="28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36" t="str">
        <f>E9</f>
        <v>23/041 - VON</v>
      </c>
      <c r="F87" s="286"/>
      <c r="G87" s="286"/>
      <c r="H87" s="28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9. 2. 2023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65" customHeight="1">
      <c r="A91" s="33"/>
      <c r="B91" s="34"/>
      <c r="C91" s="28" t="s">
        <v>24</v>
      </c>
      <c r="D91" s="35"/>
      <c r="E91" s="35"/>
      <c r="F91" s="26" t="str">
        <f>E15</f>
        <v>Město Dačice</v>
      </c>
      <c r="G91" s="35"/>
      <c r="H91" s="35"/>
      <c r="I91" s="28" t="s">
        <v>31</v>
      </c>
      <c r="J91" s="31" t="str">
        <f>E21</f>
        <v>Ing. arch. Miroslav Dvořák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110</v>
      </c>
      <c r="D94" s="143"/>
      <c r="E94" s="143"/>
      <c r="F94" s="143"/>
      <c r="G94" s="143"/>
      <c r="H94" s="143"/>
      <c r="I94" s="143"/>
      <c r="J94" s="144" t="s">
        <v>111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45" t="s">
        <v>112</v>
      </c>
      <c r="D96" s="35"/>
      <c r="E96" s="35"/>
      <c r="F96" s="35"/>
      <c r="G96" s="35"/>
      <c r="H96" s="35"/>
      <c r="I96" s="35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113</v>
      </c>
    </row>
    <row r="97" spans="1:31" s="9" customFormat="1" ht="25" customHeight="1">
      <c r="B97" s="146"/>
      <c r="C97" s="147"/>
      <c r="D97" s="148" t="s">
        <v>114</v>
      </c>
      <c r="E97" s="149"/>
      <c r="F97" s="149"/>
      <c r="G97" s="149"/>
      <c r="H97" s="149"/>
      <c r="I97" s="149"/>
      <c r="J97" s="150">
        <f>J119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115</v>
      </c>
      <c r="E98" s="155"/>
      <c r="F98" s="155"/>
      <c r="G98" s="155"/>
      <c r="H98" s="155"/>
      <c r="I98" s="155"/>
      <c r="J98" s="156">
        <f>J120</f>
        <v>0</v>
      </c>
      <c r="K98" s="153"/>
      <c r="L98" s="157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7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7" customHeight="1">
      <c r="A104" s="33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5" customHeight="1">
      <c r="A105" s="33"/>
      <c r="B105" s="34"/>
      <c r="C105" s="22" t="s">
        <v>116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7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284" t="str">
        <f>E7</f>
        <v>Vybudování učeben a zázemí pro  školní družinu ZŠ B. Němcové</v>
      </c>
      <c r="F108" s="285"/>
      <c r="G108" s="285"/>
      <c r="H108" s="28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107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36" t="str">
        <f>E9</f>
        <v>23/041 - VON</v>
      </c>
      <c r="F110" s="286"/>
      <c r="G110" s="286"/>
      <c r="H110" s="286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7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 xml:space="preserve"> </v>
      </c>
      <c r="G112" s="35"/>
      <c r="H112" s="35"/>
      <c r="I112" s="28" t="s">
        <v>22</v>
      </c>
      <c r="J112" s="65" t="str">
        <f>IF(J12="","",J12)</f>
        <v>9. 2. 2023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7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5.65" customHeight="1">
      <c r="A114" s="33"/>
      <c r="B114" s="34"/>
      <c r="C114" s="28" t="s">
        <v>24</v>
      </c>
      <c r="D114" s="35"/>
      <c r="E114" s="35"/>
      <c r="F114" s="26" t="str">
        <f>E15</f>
        <v>Město Dačice</v>
      </c>
      <c r="G114" s="35"/>
      <c r="H114" s="35"/>
      <c r="I114" s="28" t="s">
        <v>31</v>
      </c>
      <c r="J114" s="31" t="str">
        <f>E21</f>
        <v>Ing. arch. Miroslav Dvořák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15" customHeight="1">
      <c r="A115" s="33"/>
      <c r="B115" s="34"/>
      <c r="C115" s="28" t="s">
        <v>29</v>
      </c>
      <c r="D115" s="35"/>
      <c r="E115" s="35"/>
      <c r="F115" s="26" t="str">
        <f>IF(E18="","",E18)</f>
        <v>Vyplň údaj</v>
      </c>
      <c r="G115" s="35"/>
      <c r="H115" s="35"/>
      <c r="I115" s="28" t="s">
        <v>34</v>
      </c>
      <c r="J115" s="31" t="str">
        <f>E24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2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58"/>
      <c r="B117" s="159"/>
      <c r="C117" s="160" t="s">
        <v>117</v>
      </c>
      <c r="D117" s="161" t="s">
        <v>62</v>
      </c>
      <c r="E117" s="161" t="s">
        <v>58</v>
      </c>
      <c r="F117" s="161" t="s">
        <v>59</v>
      </c>
      <c r="G117" s="161" t="s">
        <v>118</v>
      </c>
      <c r="H117" s="161" t="s">
        <v>119</v>
      </c>
      <c r="I117" s="161" t="s">
        <v>120</v>
      </c>
      <c r="J117" s="162" t="s">
        <v>111</v>
      </c>
      <c r="K117" s="163" t="s">
        <v>121</v>
      </c>
      <c r="L117" s="164"/>
      <c r="M117" s="74" t="s">
        <v>1</v>
      </c>
      <c r="N117" s="75" t="s">
        <v>41</v>
      </c>
      <c r="O117" s="75" t="s">
        <v>122</v>
      </c>
      <c r="P117" s="75" t="s">
        <v>123</v>
      </c>
      <c r="Q117" s="75" t="s">
        <v>124</v>
      </c>
      <c r="R117" s="75" t="s">
        <v>125</v>
      </c>
      <c r="S117" s="75" t="s">
        <v>126</v>
      </c>
      <c r="T117" s="76" t="s">
        <v>127</v>
      </c>
      <c r="U117" s="158"/>
      <c r="V117" s="158"/>
      <c r="W117" s="158"/>
      <c r="X117" s="158"/>
      <c r="Y117" s="158"/>
      <c r="Z117" s="158"/>
      <c r="AA117" s="158"/>
      <c r="AB117" s="158"/>
      <c r="AC117" s="158"/>
      <c r="AD117" s="158"/>
      <c r="AE117" s="158"/>
    </row>
    <row r="118" spans="1:65" s="2" customFormat="1" ht="22.75" customHeight="1">
      <c r="A118" s="33"/>
      <c r="B118" s="34"/>
      <c r="C118" s="81" t="s">
        <v>128</v>
      </c>
      <c r="D118" s="35"/>
      <c r="E118" s="35"/>
      <c r="F118" s="35"/>
      <c r="G118" s="35"/>
      <c r="H118" s="35"/>
      <c r="I118" s="35"/>
      <c r="J118" s="165">
        <f>BK118</f>
        <v>0</v>
      </c>
      <c r="K118" s="35"/>
      <c r="L118" s="38"/>
      <c r="M118" s="77"/>
      <c r="N118" s="166"/>
      <c r="O118" s="78"/>
      <c r="P118" s="167">
        <f>P119</f>
        <v>0</v>
      </c>
      <c r="Q118" s="78"/>
      <c r="R118" s="167">
        <f>R119</f>
        <v>0</v>
      </c>
      <c r="S118" s="78"/>
      <c r="T118" s="168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76</v>
      </c>
      <c r="AU118" s="16" t="s">
        <v>113</v>
      </c>
      <c r="BK118" s="169">
        <f>BK119</f>
        <v>0</v>
      </c>
    </row>
    <row r="119" spans="1:65" s="12" customFormat="1" ht="25.9" customHeight="1">
      <c r="B119" s="170"/>
      <c r="C119" s="171"/>
      <c r="D119" s="172" t="s">
        <v>76</v>
      </c>
      <c r="E119" s="173" t="s">
        <v>129</v>
      </c>
      <c r="F119" s="173" t="s">
        <v>130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</f>
        <v>0</v>
      </c>
      <c r="Q119" s="178"/>
      <c r="R119" s="179">
        <f>R120</f>
        <v>0</v>
      </c>
      <c r="S119" s="178"/>
      <c r="T119" s="180">
        <f>T120</f>
        <v>0</v>
      </c>
      <c r="AR119" s="181" t="s">
        <v>131</v>
      </c>
      <c r="AT119" s="182" t="s">
        <v>76</v>
      </c>
      <c r="AU119" s="182" t="s">
        <v>77</v>
      </c>
      <c r="AY119" s="181" t="s">
        <v>132</v>
      </c>
      <c r="BK119" s="183">
        <f>BK120</f>
        <v>0</v>
      </c>
    </row>
    <row r="120" spans="1:65" s="12" customFormat="1" ht="22.75" customHeight="1">
      <c r="B120" s="170"/>
      <c r="C120" s="171"/>
      <c r="D120" s="172" t="s">
        <v>76</v>
      </c>
      <c r="E120" s="184" t="s">
        <v>133</v>
      </c>
      <c r="F120" s="184" t="s">
        <v>134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SUM(P121:P155)</f>
        <v>0</v>
      </c>
      <c r="Q120" s="178"/>
      <c r="R120" s="179">
        <f>SUM(R121:R155)</f>
        <v>0</v>
      </c>
      <c r="S120" s="178"/>
      <c r="T120" s="180">
        <f>SUM(T121:T155)</f>
        <v>0</v>
      </c>
      <c r="AR120" s="181" t="s">
        <v>131</v>
      </c>
      <c r="AT120" s="182" t="s">
        <v>76</v>
      </c>
      <c r="AU120" s="182" t="s">
        <v>84</v>
      </c>
      <c r="AY120" s="181" t="s">
        <v>132</v>
      </c>
      <c r="BK120" s="183">
        <f>SUM(BK121:BK155)</f>
        <v>0</v>
      </c>
    </row>
    <row r="121" spans="1:65" s="2" customFormat="1" ht="16.5" customHeight="1">
      <c r="A121" s="33"/>
      <c r="B121" s="34"/>
      <c r="C121" s="186" t="s">
        <v>84</v>
      </c>
      <c r="D121" s="186" t="s">
        <v>135</v>
      </c>
      <c r="E121" s="187" t="s">
        <v>136</v>
      </c>
      <c r="F121" s="188" t="s">
        <v>137</v>
      </c>
      <c r="G121" s="189" t="s">
        <v>138</v>
      </c>
      <c r="H121" s="190">
        <v>1</v>
      </c>
      <c r="I121" s="191"/>
      <c r="J121" s="192">
        <f>ROUND(I121*H121,2)</f>
        <v>0</v>
      </c>
      <c r="K121" s="193"/>
      <c r="L121" s="38"/>
      <c r="M121" s="194" t="s">
        <v>1</v>
      </c>
      <c r="N121" s="195" t="s">
        <v>42</v>
      </c>
      <c r="O121" s="70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8" t="s">
        <v>139</v>
      </c>
      <c r="AT121" s="198" t="s">
        <v>135</v>
      </c>
      <c r="AU121" s="198" t="s">
        <v>86</v>
      </c>
      <c r="AY121" s="16" t="s">
        <v>132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6" t="s">
        <v>84</v>
      </c>
      <c r="BK121" s="199">
        <f>ROUND(I121*H121,2)</f>
        <v>0</v>
      </c>
      <c r="BL121" s="16" t="s">
        <v>139</v>
      </c>
      <c r="BM121" s="198" t="s">
        <v>140</v>
      </c>
    </row>
    <row r="122" spans="1:65" s="2" customFormat="1" ht="10">
      <c r="A122" s="33"/>
      <c r="B122" s="34"/>
      <c r="C122" s="35"/>
      <c r="D122" s="200" t="s">
        <v>141</v>
      </c>
      <c r="E122" s="35"/>
      <c r="F122" s="201" t="s">
        <v>137</v>
      </c>
      <c r="G122" s="35"/>
      <c r="H122" s="35"/>
      <c r="I122" s="202"/>
      <c r="J122" s="35"/>
      <c r="K122" s="35"/>
      <c r="L122" s="38"/>
      <c r="M122" s="203"/>
      <c r="N122" s="204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141</v>
      </c>
      <c r="AU122" s="16" t="s">
        <v>86</v>
      </c>
    </row>
    <row r="123" spans="1:65" s="2" customFormat="1" ht="36">
      <c r="A123" s="33"/>
      <c r="B123" s="34"/>
      <c r="C123" s="35"/>
      <c r="D123" s="200" t="s">
        <v>142</v>
      </c>
      <c r="E123" s="35"/>
      <c r="F123" s="205" t="s">
        <v>143</v>
      </c>
      <c r="G123" s="35"/>
      <c r="H123" s="35"/>
      <c r="I123" s="202"/>
      <c r="J123" s="35"/>
      <c r="K123" s="35"/>
      <c r="L123" s="38"/>
      <c r="M123" s="203"/>
      <c r="N123" s="204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142</v>
      </c>
      <c r="AU123" s="16" t="s">
        <v>86</v>
      </c>
    </row>
    <row r="124" spans="1:65" s="2" customFormat="1" ht="16.5" customHeight="1">
      <c r="A124" s="33"/>
      <c r="B124" s="34"/>
      <c r="C124" s="186" t="s">
        <v>86</v>
      </c>
      <c r="D124" s="186" t="s">
        <v>135</v>
      </c>
      <c r="E124" s="187" t="s">
        <v>144</v>
      </c>
      <c r="F124" s="188" t="s">
        <v>145</v>
      </c>
      <c r="G124" s="189" t="s">
        <v>146</v>
      </c>
      <c r="H124" s="190">
        <v>1</v>
      </c>
      <c r="I124" s="191"/>
      <c r="J124" s="192">
        <f>ROUND(I124*H124,2)</f>
        <v>0</v>
      </c>
      <c r="K124" s="193"/>
      <c r="L124" s="38"/>
      <c r="M124" s="194" t="s">
        <v>1</v>
      </c>
      <c r="N124" s="195" t="s">
        <v>42</v>
      </c>
      <c r="O124" s="70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139</v>
      </c>
      <c r="AT124" s="198" t="s">
        <v>135</v>
      </c>
      <c r="AU124" s="198" t="s">
        <v>86</v>
      </c>
      <c r="AY124" s="16" t="s">
        <v>132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6" t="s">
        <v>84</v>
      </c>
      <c r="BK124" s="199">
        <f>ROUND(I124*H124,2)</f>
        <v>0</v>
      </c>
      <c r="BL124" s="16" t="s">
        <v>139</v>
      </c>
      <c r="BM124" s="198" t="s">
        <v>147</v>
      </c>
    </row>
    <row r="125" spans="1:65" s="2" customFormat="1" ht="10">
      <c r="A125" s="33"/>
      <c r="B125" s="34"/>
      <c r="C125" s="35"/>
      <c r="D125" s="200" t="s">
        <v>141</v>
      </c>
      <c r="E125" s="35"/>
      <c r="F125" s="201" t="s">
        <v>145</v>
      </c>
      <c r="G125" s="35"/>
      <c r="H125" s="35"/>
      <c r="I125" s="202"/>
      <c r="J125" s="35"/>
      <c r="K125" s="35"/>
      <c r="L125" s="38"/>
      <c r="M125" s="203"/>
      <c r="N125" s="204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141</v>
      </c>
      <c r="AU125" s="16" t="s">
        <v>86</v>
      </c>
    </row>
    <row r="126" spans="1:65" s="2" customFormat="1" ht="36">
      <c r="A126" s="33"/>
      <c r="B126" s="34"/>
      <c r="C126" s="35"/>
      <c r="D126" s="200" t="s">
        <v>142</v>
      </c>
      <c r="E126" s="35"/>
      <c r="F126" s="205" t="s">
        <v>148</v>
      </c>
      <c r="G126" s="35"/>
      <c r="H126" s="35"/>
      <c r="I126" s="202"/>
      <c r="J126" s="35"/>
      <c r="K126" s="35"/>
      <c r="L126" s="38"/>
      <c r="M126" s="203"/>
      <c r="N126" s="204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142</v>
      </c>
      <c r="AU126" s="16" t="s">
        <v>86</v>
      </c>
    </row>
    <row r="127" spans="1:65" s="2" customFormat="1" ht="21.75" customHeight="1">
      <c r="A127" s="33"/>
      <c r="B127" s="34"/>
      <c r="C127" s="186" t="s">
        <v>149</v>
      </c>
      <c r="D127" s="186" t="s">
        <v>135</v>
      </c>
      <c r="E127" s="187" t="s">
        <v>150</v>
      </c>
      <c r="F127" s="188" t="s">
        <v>151</v>
      </c>
      <c r="G127" s="189" t="s">
        <v>152</v>
      </c>
      <c r="H127" s="190">
        <v>1</v>
      </c>
      <c r="I127" s="191"/>
      <c r="J127" s="192">
        <f>ROUND(I127*H127,2)</f>
        <v>0</v>
      </c>
      <c r="K127" s="193"/>
      <c r="L127" s="38"/>
      <c r="M127" s="194" t="s">
        <v>1</v>
      </c>
      <c r="N127" s="195" t="s">
        <v>42</v>
      </c>
      <c r="O127" s="70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153</v>
      </c>
      <c r="AT127" s="198" t="s">
        <v>135</v>
      </c>
      <c r="AU127" s="198" t="s">
        <v>86</v>
      </c>
      <c r="AY127" s="16" t="s">
        <v>132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6" t="s">
        <v>84</v>
      </c>
      <c r="BK127" s="199">
        <f>ROUND(I127*H127,2)</f>
        <v>0</v>
      </c>
      <c r="BL127" s="16" t="s">
        <v>153</v>
      </c>
      <c r="BM127" s="198" t="s">
        <v>86</v>
      </c>
    </row>
    <row r="128" spans="1:65" s="2" customFormat="1" ht="10">
      <c r="A128" s="33"/>
      <c r="B128" s="34"/>
      <c r="C128" s="35"/>
      <c r="D128" s="200" t="s">
        <v>141</v>
      </c>
      <c r="E128" s="35"/>
      <c r="F128" s="201" t="s">
        <v>151</v>
      </c>
      <c r="G128" s="35"/>
      <c r="H128" s="35"/>
      <c r="I128" s="202"/>
      <c r="J128" s="35"/>
      <c r="K128" s="35"/>
      <c r="L128" s="38"/>
      <c r="M128" s="203"/>
      <c r="N128" s="204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141</v>
      </c>
      <c r="AU128" s="16" t="s">
        <v>86</v>
      </c>
    </row>
    <row r="129" spans="1:65" s="2" customFormat="1" ht="81">
      <c r="A129" s="33"/>
      <c r="B129" s="34"/>
      <c r="C129" s="35"/>
      <c r="D129" s="200" t="s">
        <v>142</v>
      </c>
      <c r="E129" s="35"/>
      <c r="F129" s="205" t="s">
        <v>154</v>
      </c>
      <c r="G129" s="35"/>
      <c r="H129" s="35"/>
      <c r="I129" s="202"/>
      <c r="J129" s="35"/>
      <c r="K129" s="35"/>
      <c r="L129" s="38"/>
      <c r="M129" s="203"/>
      <c r="N129" s="204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142</v>
      </c>
      <c r="AU129" s="16" t="s">
        <v>86</v>
      </c>
    </row>
    <row r="130" spans="1:65" s="2" customFormat="1" ht="16.5" customHeight="1">
      <c r="A130" s="33"/>
      <c r="B130" s="34"/>
      <c r="C130" s="186" t="s">
        <v>153</v>
      </c>
      <c r="D130" s="186" t="s">
        <v>135</v>
      </c>
      <c r="E130" s="187" t="s">
        <v>155</v>
      </c>
      <c r="F130" s="188" t="s">
        <v>156</v>
      </c>
      <c r="G130" s="189" t="s">
        <v>152</v>
      </c>
      <c r="H130" s="190">
        <v>1</v>
      </c>
      <c r="I130" s="191"/>
      <c r="J130" s="192">
        <f>ROUND(I130*H130,2)</f>
        <v>0</v>
      </c>
      <c r="K130" s="193"/>
      <c r="L130" s="38"/>
      <c r="M130" s="194" t="s">
        <v>1</v>
      </c>
      <c r="N130" s="195" t="s">
        <v>42</v>
      </c>
      <c r="O130" s="70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153</v>
      </c>
      <c r="AT130" s="198" t="s">
        <v>135</v>
      </c>
      <c r="AU130" s="198" t="s">
        <v>86</v>
      </c>
      <c r="AY130" s="16" t="s">
        <v>132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6" t="s">
        <v>84</v>
      </c>
      <c r="BK130" s="199">
        <f>ROUND(I130*H130,2)</f>
        <v>0</v>
      </c>
      <c r="BL130" s="16" t="s">
        <v>153</v>
      </c>
      <c r="BM130" s="198" t="s">
        <v>153</v>
      </c>
    </row>
    <row r="131" spans="1:65" s="2" customFormat="1" ht="10">
      <c r="A131" s="33"/>
      <c r="B131" s="34"/>
      <c r="C131" s="35"/>
      <c r="D131" s="200" t="s">
        <v>141</v>
      </c>
      <c r="E131" s="35"/>
      <c r="F131" s="201" t="s">
        <v>157</v>
      </c>
      <c r="G131" s="35"/>
      <c r="H131" s="35"/>
      <c r="I131" s="202"/>
      <c r="J131" s="35"/>
      <c r="K131" s="35"/>
      <c r="L131" s="38"/>
      <c r="M131" s="203"/>
      <c r="N131" s="204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141</v>
      </c>
      <c r="AU131" s="16" t="s">
        <v>86</v>
      </c>
    </row>
    <row r="132" spans="1:65" s="2" customFormat="1" ht="36">
      <c r="A132" s="33"/>
      <c r="B132" s="34"/>
      <c r="C132" s="35"/>
      <c r="D132" s="200" t="s">
        <v>142</v>
      </c>
      <c r="E132" s="35"/>
      <c r="F132" s="205" t="s">
        <v>158</v>
      </c>
      <c r="G132" s="35"/>
      <c r="H132" s="35"/>
      <c r="I132" s="202"/>
      <c r="J132" s="35"/>
      <c r="K132" s="35"/>
      <c r="L132" s="38"/>
      <c r="M132" s="203"/>
      <c r="N132" s="204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142</v>
      </c>
      <c r="AU132" s="16" t="s">
        <v>86</v>
      </c>
    </row>
    <row r="133" spans="1:65" s="2" customFormat="1" ht="16.5" customHeight="1">
      <c r="A133" s="33"/>
      <c r="B133" s="34"/>
      <c r="C133" s="186" t="s">
        <v>131</v>
      </c>
      <c r="D133" s="186" t="s">
        <v>135</v>
      </c>
      <c r="E133" s="187" t="s">
        <v>159</v>
      </c>
      <c r="F133" s="188" t="s">
        <v>160</v>
      </c>
      <c r="G133" s="189" t="s">
        <v>152</v>
      </c>
      <c r="H133" s="190">
        <v>1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42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153</v>
      </c>
      <c r="AT133" s="198" t="s">
        <v>135</v>
      </c>
      <c r="AU133" s="198" t="s">
        <v>86</v>
      </c>
      <c r="AY133" s="16" t="s">
        <v>132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84</v>
      </c>
      <c r="BK133" s="199">
        <f>ROUND(I133*H133,2)</f>
        <v>0</v>
      </c>
      <c r="BL133" s="16" t="s">
        <v>153</v>
      </c>
      <c r="BM133" s="198" t="s">
        <v>161</v>
      </c>
    </row>
    <row r="134" spans="1:65" s="2" customFormat="1" ht="10">
      <c r="A134" s="33"/>
      <c r="B134" s="34"/>
      <c r="C134" s="35"/>
      <c r="D134" s="200" t="s">
        <v>141</v>
      </c>
      <c r="E134" s="35"/>
      <c r="F134" s="201" t="s">
        <v>160</v>
      </c>
      <c r="G134" s="35"/>
      <c r="H134" s="35"/>
      <c r="I134" s="202"/>
      <c r="J134" s="35"/>
      <c r="K134" s="35"/>
      <c r="L134" s="38"/>
      <c r="M134" s="203"/>
      <c r="N134" s="204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141</v>
      </c>
      <c r="AU134" s="16" t="s">
        <v>86</v>
      </c>
    </row>
    <row r="135" spans="1:65" s="2" customFormat="1" ht="18">
      <c r="A135" s="33"/>
      <c r="B135" s="34"/>
      <c r="C135" s="35"/>
      <c r="D135" s="200" t="s">
        <v>142</v>
      </c>
      <c r="E135" s="35"/>
      <c r="F135" s="205" t="s">
        <v>162</v>
      </c>
      <c r="G135" s="35"/>
      <c r="H135" s="35"/>
      <c r="I135" s="202"/>
      <c r="J135" s="35"/>
      <c r="K135" s="35"/>
      <c r="L135" s="38"/>
      <c r="M135" s="203"/>
      <c r="N135" s="204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142</v>
      </c>
      <c r="AU135" s="16" t="s">
        <v>86</v>
      </c>
    </row>
    <row r="136" spans="1:65" s="2" customFormat="1" ht="16.5" customHeight="1">
      <c r="A136" s="33"/>
      <c r="B136" s="34"/>
      <c r="C136" s="186" t="s">
        <v>161</v>
      </c>
      <c r="D136" s="186" t="s">
        <v>135</v>
      </c>
      <c r="E136" s="187" t="s">
        <v>163</v>
      </c>
      <c r="F136" s="188" t="s">
        <v>164</v>
      </c>
      <c r="G136" s="189" t="s">
        <v>152</v>
      </c>
      <c r="H136" s="190">
        <v>1</v>
      </c>
      <c r="I136" s="191"/>
      <c r="J136" s="192">
        <f>ROUND(I136*H136,2)</f>
        <v>0</v>
      </c>
      <c r="K136" s="193"/>
      <c r="L136" s="38"/>
      <c r="M136" s="194" t="s">
        <v>1</v>
      </c>
      <c r="N136" s="195" t="s">
        <v>42</v>
      </c>
      <c r="O136" s="70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153</v>
      </c>
      <c r="AT136" s="198" t="s">
        <v>135</v>
      </c>
      <c r="AU136" s="198" t="s">
        <v>86</v>
      </c>
      <c r="AY136" s="16" t="s">
        <v>132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6" t="s">
        <v>84</v>
      </c>
      <c r="BK136" s="199">
        <f>ROUND(I136*H136,2)</f>
        <v>0</v>
      </c>
      <c r="BL136" s="16" t="s">
        <v>153</v>
      </c>
      <c r="BM136" s="198" t="s">
        <v>165</v>
      </c>
    </row>
    <row r="137" spans="1:65" s="2" customFormat="1" ht="10">
      <c r="A137" s="33"/>
      <c r="B137" s="34"/>
      <c r="C137" s="35"/>
      <c r="D137" s="200" t="s">
        <v>141</v>
      </c>
      <c r="E137" s="35"/>
      <c r="F137" s="201" t="s">
        <v>164</v>
      </c>
      <c r="G137" s="35"/>
      <c r="H137" s="35"/>
      <c r="I137" s="202"/>
      <c r="J137" s="35"/>
      <c r="K137" s="35"/>
      <c r="L137" s="38"/>
      <c r="M137" s="203"/>
      <c r="N137" s="204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141</v>
      </c>
      <c r="AU137" s="16" t="s">
        <v>86</v>
      </c>
    </row>
    <row r="138" spans="1:65" s="2" customFormat="1" ht="18">
      <c r="A138" s="33"/>
      <c r="B138" s="34"/>
      <c r="C138" s="35"/>
      <c r="D138" s="200" t="s">
        <v>142</v>
      </c>
      <c r="E138" s="35"/>
      <c r="F138" s="205" t="s">
        <v>166</v>
      </c>
      <c r="G138" s="35"/>
      <c r="H138" s="35"/>
      <c r="I138" s="202"/>
      <c r="J138" s="35"/>
      <c r="K138" s="35"/>
      <c r="L138" s="38"/>
      <c r="M138" s="203"/>
      <c r="N138" s="204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142</v>
      </c>
      <c r="AU138" s="16" t="s">
        <v>86</v>
      </c>
    </row>
    <row r="139" spans="1:65" s="2" customFormat="1" ht="16.5" customHeight="1">
      <c r="A139" s="33"/>
      <c r="B139" s="34"/>
      <c r="C139" s="186" t="s">
        <v>167</v>
      </c>
      <c r="D139" s="186" t="s">
        <v>135</v>
      </c>
      <c r="E139" s="187" t="s">
        <v>168</v>
      </c>
      <c r="F139" s="188" t="s">
        <v>169</v>
      </c>
      <c r="G139" s="189" t="s">
        <v>152</v>
      </c>
      <c r="H139" s="190">
        <v>1</v>
      </c>
      <c r="I139" s="191"/>
      <c r="J139" s="192">
        <f>ROUND(I139*H139,2)</f>
        <v>0</v>
      </c>
      <c r="K139" s="193"/>
      <c r="L139" s="38"/>
      <c r="M139" s="194" t="s">
        <v>1</v>
      </c>
      <c r="N139" s="195" t="s">
        <v>42</v>
      </c>
      <c r="O139" s="70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153</v>
      </c>
      <c r="AT139" s="198" t="s">
        <v>135</v>
      </c>
      <c r="AU139" s="198" t="s">
        <v>86</v>
      </c>
      <c r="AY139" s="16" t="s">
        <v>132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6" t="s">
        <v>84</v>
      </c>
      <c r="BK139" s="199">
        <f>ROUND(I139*H139,2)</f>
        <v>0</v>
      </c>
      <c r="BL139" s="16" t="s">
        <v>153</v>
      </c>
      <c r="BM139" s="198" t="s">
        <v>170</v>
      </c>
    </row>
    <row r="140" spans="1:65" s="2" customFormat="1" ht="10">
      <c r="A140" s="33"/>
      <c r="B140" s="34"/>
      <c r="C140" s="35"/>
      <c r="D140" s="200" t="s">
        <v>141</v>
      </c>
      <c r="E140" s="35"/>
      <c r="F140" s="201" t="s">
        <v>169</v>
      </c>
      <c r="G140" s="35"/>
      <c r="H140" s="35"/>
      <c r="I140" s="202"/>
      <c r="J140" s="35"/>
      <c r="K140" s="35"/>
      <c r="L140" s="38"/>
      <c r="M140" s="203"/>
      <c r="N140" s="204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141</v>
      </c>
      <c r="AU140" s="16" t="s">
        <v>86</v>
      </c>
    </row>
    <row r="141" spans="1:65" s="2" customFormat="1" ht="16.5" customHeight="1">
      <c r="A141" s="33"/>
      <c r="B141" s="34"/>
      <c r="C141" s="186" t="s">
        <v>165</v>
      </c>
      <c r="D141" s="186" t="s">
        <v>135</v>
      </c>
      <c r="E141" s="187" t="s">
        <v>171</v>
      </c>
      <c r="F141" s="188" t="s">
        <v>172</v>
      </c>
      <c r="G141" s="189" t="s">
        <v>152</v>
      </c>
      <c r="H141" s="190">
        <v>1</v>
      </c>
      <c r="I141" s="191"/>
      <c r="J141" s="192">
        <f>ROUND(I141*H141,2)</f>
        <v>0</v>
      </c>
      <c r="K141" s="193"/>
      <c r="L141" s="38"/>
      <c r="M141" s="194" t="s">
        <v>1</v>
      </c>
      <c r="N141" s="195" t="s">
        <v>42</v>
      </c>
      <c r="O141" s="70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153</v>
      </c>
      <c r="AT141" s="198" t="s">
        <v>135</v>
      </c>
      <c r="AU141" s="198" t="s">
        <v>86</v>
      </c>
      <c r="AY141" s="16" t="s">
        <v>132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84</v>
      </c>
      <c r="BK141" s="199">
        <f>ROUND(I141*H141,2)</f>
        <v>0</v>
      </c>
      <c r="BL141" s="16" t="s">
        <v>153</v>
      </c>
      <c r="BM141" s="198" t="s">
        <v>173</v>
      </c>
    </row>
    <row r="142" spans="1:65" s="2" customFormat="1" ht="10">
      <c r="A142" s="33"/>
      <c r="B142" s="34"/>
      <c r="C142" s="35"/>
      <c r="D142" s="200" t="s">
        <v>141</v>
      </c>
      <c r="E142" s="35"/>
      <c r="F142" s="201" t="s">
        <v>172</v>
      </c>
      <c r="G142" s="35"/>
      <c r="H142" s="35"/>
      <c r="I142" s="202"/>
      <c r="J142" s="35"/>
      <c r="K142" s="35"/>
      <c r="L142" s="38"/>
      <c r="M142" s="203"/>
      <c r="N142" s="204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141</v>
      </c>
      <c r="AU142" s="16" t="s">
        <v>86</v>
      </c>
    </row>
    <row r="143" spans="1:65" s="2" customFormat="1" ht="27">
      <c r="A143" s="33"/>
      <c r="B143" s="34"/>
      <c r="C143" s="35"/>
      <c r="D143" s="200" t="s">
        <v>142</v>
      </c>
      <c r="E143" s="35"/>
      <c r="F143" s="205" t="s">
        <v>174</v>
      </c>
      <c r="G143" s="35"/>
      <c r="H143" s="35"/>
      <c r="I143" s="202"/>
      <c r="J143" s="35"/>
      <c r="K143" s="35"/>
      <c r="L143" s="38"/>
      <c r="M143" s="203"/>
      <c r="N143" s="204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142</v>
      </c>
      <c r="AU143" s="16" t="s">
        <v>86</v>
      </c>
    </row>
    <row r="144" spans="1:65" s="2" customFormat="1" ht="16.5" customHeight="1">
      <c r="A144" s="33"/>
      <c r="B144" s="34"/>
      <c r="C144" s="186" t="s">
        <v>175</v>
      </c>
      <c r="D144" s="186" t="s">
        <v>135</v>
      </c>
      <c r="E144" s="187" t="s">
        <v>176</v>
      </c>
      <c r="F144" s="188" t="s">
        <v>177</v>
      </c>
      <c r="G144" s="189" t="s">
        <v>152</v>
      </c>
      <c r="H144" s="190">
        <v>1</v>
      </c>
      <c r="I144" s="191"/>
      <c r="J144" s="192">
        <f>ROUND(I144*H144,2)</f>
        <v>0</v>
      </c>
      <c r="K144" s="193"/>
      <c r="L144" s="38"/>
      <c r="M144" s="194" t="s">
        <v>1</v>
      </c>
      <c r="N144" s="195" t="s">
        <v>42</v>
      </c>
      <c r="O144" s="70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153</v>
      </c>
      <c r="AT144" s="198" t="s">
        <v>135</v>
      </c>
      <c r="AU144" s="198" t="s">
        <v>86</v>
      </c>
      <c r="AY144" s="16" t="s">
        <v>132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6" t="s">
        <v>84</v>
      </c>
      <c r="BK144" s="199">
        <f>ROUND(I144*H144,2)</f>
        <v>0</v>
      </c>
      <c r="BL144" s="16" t="s">
        <v>153</v>
      </c>
      <c r="BM144" s="198" t="s">
        <v>178</v>
      </c>
    </row>
    <row r="145" spans="1:65" s="2" customFormat="1" ht="10">
      <c r="A145" s="33"/>
      <c r="B145" s="34"/>
      <c r="C145" s="35"/>
      <c r="D145" s="200" t="s">
        <v>141</v>
      </c>
      <c r="E145" s="35"/>
      <c r="F145" s="201" t="s">
        <v>177</v>
      </c>
      <c r="G145" s="35"/>
      <c r="H145" s="35"/>
      <c r="I145" s="202"/>
      <c r="J145" s="35"/>
      <c r="K145" s="35"/>
      <c r="L145" s="38"/>
      <c r="M145" s="203"/>
      <c r="N145" s="204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141</v>
      </c>
      <c r="AU145" s="16" t="s">
        <v>86</v>
      </c>
    </row>
    <row r="146" spans="1:65" s="2" customFormat="1" ht="27">
      <c r="A146" s="33"/>
      <c r="B146" s="34"/>
      <c r="C146" s="35"/>
      <c r="D146" s="200" t="s">
        <v>142</v>
      </c>
      <c r="E146" s="35"/>
      <c r="F146" s="205" t="s">
        <v>179</v>
      </c>
      <c r="G146" s="35"/>
      <c r="H146" s="35"/>
      <c r="I146" s="202"/>
      <c r="J146" s="35"/>
      <c r="K146" s="35"/>
      <c r="L146" s="38"/>
      <c r="M146" s="203"/>
      <c r="N146" s="204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142</v>
      </c>
      <c r="AU146" s="16" t="s">
        <v>86</v>
      </c>
    </row>
    <row r="147" spans="1:65" s="2" customFormat="1" ht="16.5" customHeight="1">
      <c r="A147" s="33"/>
      <c r="B147" s="34"/>
      <c r="C147" s="186" t="s">
        <v>170</v>
      </c>
      <c r="D147" s="186" t="s">
        <v>135</v>
      </c>
      <c r="E147" s="187" t="s">
        <v>180</v>
      </c>
      <c r="F147" s="188" t="s">
        <v>181</v>
      </c>
      <c r="G147" s="189" t="s">
        <v>152</v>
      </c>
      <c r="H147" s="190">
        <v>1</v>
      </c>
      <c r="I147" s="191"/>
      <c r="J147" s="192">
        <f>ROUND(I147*H147,2)</f>
        <v>0</v>
      </c>
      <c r="K147" s="193"/>
      <c r="L147" s="38"/>
      <c r="M147" s="194" t="s">
        <v>1</v>
      </c>
      <c r="N147" s="195" t="s">
        <v>42</v>
      </c>
      <c r="O147" s="70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8" t="s">
        <v>153</v>
      </c>
      <c r="AT147" s="198" t="s">
        <v>135</v>
      </c>
      <c r="AU147" s="198" t="s">
        <v>86</v>
      </c>
      <c r="AY147" s="16" t="s">
        <v>132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6" t="s">
        <v>84</v>
      </c>
      <c r="BK147" s="199">
        <f>ROUND(I147*H147,2)</f>
        <v>0</v>
      </c>
      <c r="BL147" s="16" t="s">
        <v>153</v>
      </c>
      <c r="BM147" s="198" t="s">
        <v>182</v>
      </c>
    </row>
    <row r="148" spans="1:65" s="2" customFormat="1" ht="10">
      <c r="A148" s="33"/>
      <c r="B148" s="34"/>
      <c r="C148" s="35"/>
      <c r="D148" s="200" t="s">
        <v>141</v>
      </c>
      <c r="E148" s="35"/>
      <c r="F148" s="201" t="s">
        <v>181</v>
      </c>
      <c r="G148" s="35"/>
      <c r="H148" s="35"/>
      <c r="I148" s="202"/>
      <c r="J148" s="35"/>
      <c r="K148" s="35"/>
      <c r="L148" s="38"/>
      <c r="M148" s="203"/>
      <c r="N148" s="204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141</v>
      </c>
      <c r="AU148" s="16" t="s">
        <v>86</v>
      </c>
    </row>
    <row r="149" spans="1:65" s="2" customFormat="1" ht="18">
      <c r="A149" s="33"/>
      <c r="B149" s="34"/>
      <c r="C149" s="35"/>
      <c r="D149" s="200" t="s">
        <v>142</v>
      </c>
      <c r="E149" s="35"/>
      <c r="F149" s="205" t="s">
        <v>183</v>
      </c>
      <c r="G149" s="35"/>
      <c r="H149" s="35"/>
      <c r="I149" s="202"/>
      <c r="J149" s="35"/>
      <c r="K149" s="35"/>
      <c r="L149" s="38"/>
      <c r="M149" s="203"/>
      <c r="N149" s="204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142</v>
      </c>
      <c r="AU149" s="16" t="s">
        <v>86</v>
      </c>
    </row>
    <row r="150" spans="1:65" s="2" customFormat="1" ht="16.5" customHeight="1">
      <c r="A150" s="33"/>
      <c r="B150" s="34"/>
      <c r="C150" s="186" t="s">
        <v>184</v>
      </c>
      <c r="D150" s="186" t="s">
        <v>135</v>
      </c>
      <c r="E150" s="187" t="s">
        <v>185</v>
      </c>
      <c r="F150" s="188" t="s">
        <v>186</v>
      </c>
      <c r="G150" s="189" t="s">
        <v>152</v>
      </c>
      <c r="H150" s="190">
        <v>1</v>
      </c>
      <c r="I150" s="191"/>
      <c r="J150" s="192">
        <f>ROUND(I150*H150,2)</f>
        <v>0</v>
      </c>
      <c r="K150" s="193"/>
      <c r="L150" s="38"/>
      <c r="M150" s="194" t="s">
        <v>1</v>
      </c>
      <c r="N150" s="195" t="s">
        <v>42</v>
      </c>
      <c r="O150" s="70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8" t="s">
        <v>153</v>
      </c>
      <c r="AT150" s="198" t="s">
        <v>135</v>
      </c>
      <c r="AU150" s="198" t="s">
        <v>86</v>
      </c>
      <c r="AY150" s="16" t="s">
        <v>132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6" t="s">
        <v>84</v>
      </c>
      <c r="BK150" s="199">
        <f>ROUND(I150*H150,2)</f>
        <v>0</v>
      </c>
      <c r="BL150" s="16" t="s">
        <v>153</v>
      </c>
      <c r="BM150" s="198" t="s">
        <v>187</v>
      </c>
    </row>
    <row r="151" spans="1:65" s="2" customFormat="1" ht="10">
      <c r="A151" s="33"/>
      <c r="B151" s="34"/>
      <c r="C151" s="35"/>
      <c r="D151" s="200" t="s">
        <v>141</v>
      </c>
      <c r="E151" s="35"/>
      <c r="F151" s="201" t="s">
        <v>186</v>
      </c>
      <c r="G151" s="35"/>
      <c r="H151" s="35"/>
      <c r="I151" s="202"/>
      <c r="J151" s="35"/>
      <c r="K151" s="35"/>
      <c r="L151" s="38"/>
      <c r="M151" s="203"/>
      <c r="N151" s="204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141</v>
      </c>
      <c r="AU151" s="16" t="s">
        <v>86</v>
      </c>
    </row>
    <row r="152" spans="1:65" s="2" customFormat="1" ht="45">
      <c r="A152" s="33"/>
      <c r="B152" s="34"/>
      <c r="C152" s="35"/>
      <c r="D152" s="200" t="s">
        <v>142</v>
      </c>
      <c r="E152" s="35"/>
      <c r="F152" s="205" t="s">
        <v>188</v>
      </c>
      <c r="G152" s="35"/>
      <c r="H152" s="35"/>
      <c r="I152" s="202"/>
      <c r="J152" s="35"/>
      <c r="K152" s="35"/>
      <c r="L152" s="38"/>
      <c r="M152" s="203"/>
      <c r="N152" s="204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142</v>
      </c>
      <c r="AU152" s="16" t="s">
        <v>86</v>
      </c>
    </row>
    <row r="153" spans="1:65" s="2" customFormat="1" ht="16.5" customHeight="1">
      <c r="A153" s="33"/>
      <c r="B153" s="34"/>
      <c r="C153" s="186" t="s">
        <v>173</v>
      </c>
      <c r="D153" s="186" t="s">
        <v>135</v>
      </c>
      <c r="E153" s="187" t="s">
        <v>189</v>
      </c>
      <c r="F153" s="188" t="s">
        <v>190</v>
      </c>
      <c r="G153" s="189" t="s">
        <v>152</v>
      </c>
      <c r="H153" s="190">
        <v>1</v>
      </c>
      <c r="I153" s="191"/>
      <c r="J153" s="192">
        <f>ROUND(I153*H153,2)</f>
        <v>0</v>
      </c>
      <c r="K153" s="193"/>
      <c r="L153" s="38"/>
      <c r="M153" s="194" t="s">
        <v>1</v>
      </c>
      <c r="N153" s="195" t="s">
        <v>42</v>
      </c>
      <c r="O153" s="70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8" t="s">
        <v>153</v>
      </c>
      <c r="AT153" s="198" t="s">
        <v>135</v>
      </c>
      <c r="AU153" s="198" t="s">
        <v>86</v>
      </c>
      <c r="AY153" s="16" t="s">
        <v>132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6" t="s">
        <v>84</v>
      </c>
      <c r="BK153" s="199">
        <f>ROUND(I153*H153,2)</f>
        <v>0</v>
      </c>
      <c r="BL153" s="16" t="s">
        <v>153</v>
      </c>
      <c r="BM153" s="198" t="s">
        <v>191</v>
      </c>
    </row>
    <row r="154" spans="1:65" s="2" customFormat="1" ht="10">
      <c r="A154" s="33"/>
      <c r="B154" s="34"/>
      <c r="C154" s="35"/>
      <c r="D154" s="200" t="s">
        <v>141</v>
      </c>
      <c r="E154" s="35"/>
      <c r="F154" s="201" t="s">
        <v>190</v>
      </c>
      <c r="G154" s="35"/>
      <c r="H154" s="35"/>
      <c r="I154" s="202"/>
      <c r="J154" s="35"/>
      <c r="K154" s="35"/>
      <c r="L154" s="38"/>
      <c r="M154" s="203"/>
      <c r="N154" s="204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141</v>
      </c>
      <c r="AU154" s="16" t="s">
        <v>86</v>
      </c>
    </row>
    <row r="155" spans="1:65" s="2" customFormat="1" ht="36">
      <c r="A155" s="33"/>
      <c r="B155" s="34"/>
      <c r="C155" s="35"/>
      <c r="D155" s="200" t="s">
        <v>142</v>
      </c>
      <c r="E155" s="35"/>
      <c r="F155" s="205" t="s">
        <v>192</v>
      </c>
      <c r="G155" s="35"/>
      <c r="H155" s="35"/>
      <c r="I155" s="202"/>
      <c r="J155" s="35"/>
      <c r="K155" s="35"/>
      <c r="L155" s="38"/>
      <c r="M155" s="206"/>
      <c r="N155" s="207"/>
      <c r="O155" s="208"/>
      <c r="P155" s="208"/>
      <c r="Q155" s="208"/>
      <c r="R155" s="208"/>
      <c r="S155" s="208"/>
      <c r="T155" s="209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142</v>
      </c>
      <c r="AU155" s="16" t="s">
        <v>86</v>
      </c>
    </row>
    <row r="156" spans="1:65" s="2" customFormat="1" ht="7" customHeight="1">
      <c r="A156" s="33"/>
      <c r="B156" s="53"/>
      <c r="C156" s="54"/>
      <c r="D156" s="54"/>
      <c r="E156" s="54"/>
      <c r="F156" s="54"/>
      <c r="G156" s="54"/>
      <c r="H156" s="54"/>
      <c r="I156" s="54"/>
      <c r="J156" s="54"/>
      <c r="K156" s="54"/>
      <c r="L156" s="38"/>
      <c r="M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</row>
  </sheetData>
  <sheetProtection algorithmName="SHA-512" hashValue="tj3sTEWkFt1Vw15sMyi+UgF+dzU/qgKmnngVxD/jDEC0Sw/HzGAP4kIKiGFi5YUdWVNhzmYDbnTzSszqUABxXQ==" saltValue="gvyjI906Wcro9HB4SIJSqkt3Uyz7JX4n+2EBsDAkWkqWxl2262WR+AEy7HMe2Nydct7w8gq39OrGXgj46eiH+w==" spinCount="100000" sheet="1" objects="1" scenarios="1" formatColumns="0" formatRows="0" autoFilter="0"/>
  <autoFilter ref="C117:K155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71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90</v>
      </c>
    </row>
    <row r="3" spans="1:46" s="1" customFormat="1" ht="7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5" hidden="1" customHeight="1">
      <c r="B4" s="19"/>
      <c r="D4" s="109" t="s">
        <v>106</v>
      </c>
      <c r="L4" s="19"/>
      <c r="M4" s="110" t="s">
        <v>10</v>
      </c>
      <c r="AT4" s="16" t="s">
        <v>4</v>
      </c>
    </row>
    <row r="5" spans="1:46" s="1" customFormat="1" ht="7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77" t="str">
        <f>'Rekapitulace stavby'!K6</f>
        <v>Vybudování učeben a zázemí pro  školní družinu ZŠ B. Němcové</v>
      </c>
      <c r="F7" s="278"/>
      <c r="G7" s="278"/>
      <c r="H7" s="278"/>
      <c r="L7" s="19"/>
    </row>
    <row r="8" spans="1:46" s="2" customFormat="1" ht="12" hidden="1" customHeight="1">
      <c r="A8" s="33"/>
      <c r="B8" s="38"/>
      <c r="C8" s="33"/>
      <c r="D8" s="111" t="s">
        <v>107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79" t="s">
        <v>193</v>
      </c>
      <c r="F9" s="280"/>
      <c r="G9" s="280"/>
      <c r="H9" s="280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20</v>
      </c>
      <c r="E12" s="33"/>
      <c r="F12" s="112" t="s">
        <v>35</v>
      </c>
      <c r="G12" s="33"/>
      <c r="H12" s="33"/>
      <c r="I12" s="111" t="s">
        <v>22</v>
      </c>
      <c r="J12" s="113" t="str">
        <f>'Rekapitulace stavby'!AN8</f>
        <v>9. 2. 2023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>00246476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tr">
        <f>IF('Rekapitulace stavby'!E11="","",'Rekapitulace stavby'!E11)</f>
        <v>Město Dačice</v>
      </c>
      <c r="F15" s="33"/>
      <c r="G15" s="33"/>
      <c r="H15" s="33"/>
      <c r="I15" s="111" t="s">
        <v>28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tr">
        <f>IF('Rekapitulace stavby'!E17="","",'Rekapitulace stavby'!E17)</f>
        <v>Ing. arch. Miroslav Dvořák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83" t="s">
        <v>1</v>
      </c>
      <c r="F27" s="283"/>
      <c r="G27" s="283"/>
      <c r="H27" s="283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7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hidden="1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ROUND(J145,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hidden="1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hidden="1" customHeight="1">
      <c r="A33" s="33"/>
      <c r="B33" s="38"/>
      <c r="C33" s="33"/>
      <c r="D33" s="121" t="s">
        <v>41</v>
      </c>
      <c r="E33" s="111" t="s">
        <v>42</v>
      </c>
      <c r="F33" s="122">
        <f>ROUND((SUM(BE145:BE1170)),  2)</f>
        <v>0</v>
      </c>
      <c r="G33" s="33"/>
      <c r="H33" s="33"/>
      <c r="I33" s="123">
        <v>0.21</v>
      </c>
      <c r="J33" s="122">
        <f>ROUND(((SUM(BE145:BE1170))*I33),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111" t="s">
        <v>43</v>
      </c>
      <c r="F34" s="122">
        <f>ROUND((SUM(BF145:BF1170)),  2)</f>
        <v>0</v>
      </c>
      <c r="G34" s="33"/>
      <c r="H34" s="33"/>
      <c r="I34" s="123">
        <v>0.15</v>
      </c>
      <c r="J34" s="122">
        <f>ROUND(((SUM(BF145:BF1170))*I34),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ROUND((SUM(BG145:BG1170)),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ROUND((SUM(BH145:BH1170)),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ROUND((SUM(BI145:BI1170)),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hidden="1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hidden="1" customHeight="1">
      <c r="B41" s="19"/>
      <c r="L41" s="19"/>
    </row>
    <row r="42" spans="1:31" s="1" customFormat="1" ht="14.4" hidden="1" customHeight="1">
      <c r="B42" s="19"/>
      <c r="L42" s="19"/>
    </row>
    <row r="43" spans="1:31" s="1" customFormat="1" ht="14.4" hidden="1" customHeight="1">
      <c r="B43" s="19"/>
      <c r="L43" s="19"/>
    </row>
    <row r="44" spans="1:31" s="1" customFormat="1" ht="14.4" hidden="1" customHeight="1">
      <c r="B44" s="19"/>
      <c r="L44" s="19"/>
    </row>
    <row r="45" spans="1:31" s="1" customFormat="1" ht="14.4" hidden="1" customHeight="1">
      <c r="B45" s="19"/>
      <c r="L45" s="19"/>
    </row>
    <row r="46" spans="1:31" s="1" customFormat="1" ht="14.4" hidden="1" customHeight="1">
      <c r="B46" s="19"/>
      <c r="L46" s="19"/>
    </row>
    <row r="47" spans="1:31" s="1" customFormat="1" ht="14.4" hidden="1" customHeight="1">
      <c r="B47" s="19"/>
      <c r="L47" s="19"/>
    </row>
    <row r="48" spans="1:31" s="1" customFormat="1" ht="14.4" hidden="1" customHeight="1">
      <c r="B48" s="19"/>
      <c r="L48" s="19"/>
    </row>
    <row r="49" spans="1:31" s="1" customFormat="1" ht="14.4" hidden="1" customHeight="1">
      <c r="B49" s="19"/>
      <c r="L49" s="19"/>
    </row>
    <row r="50" spans="1:31" s="2" customFormat="1" ht="14.4" hidden="1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0" hidden="1">
      <c r="B51" s="19"/>
      <c r="L51" s="19"/>
    </row>
    <row r="52" spans="1:31" ht="10" hidden="1">
      <c r="B52" s="19"/>
      <c r="L52" s="19"/>
    </row>
    <row r="53" spans="1:31" ht="10" hidden="1">
      <c r="B53" s="19"/>
      <c r="L53" s="19"/>
    </row>
    <row r="54" spans="1:31" ht="10" hidden="1">
      <c r="B54" s="19"/>
      <c r="L54" s="19"/>
    </row>
    <row r="55" spans="1:31" ht="10" hidden="1">
      <c r="B55" s="19"/>
      <c r="L55" s="19"/>
    </row>
    <row r="56" spans="1:31" ht="10" hidden="1">
      <c r="B56" s="19"/>
      <c r="L56" s="19"/>
    </row>
    <row r="57" spans="1:31" ht="10" hidden="1">
      <c r="B57" s="19"/>
      <c r="L57" s="19"/>
    </row>
    <row r="58" spans="1:31" ht="10" hidden="1">
      <c r="B58" s="19"/>
      <c r="L58" s="19"/>
    </row>
    <row r="59" spans="1:31" ht="10" hidden="1">
      <c r="B59" s="19"/>
      <c r="L59" s="19"/>
    </row>
    <row r="60" spans="1:31" ht="10" hidden="1">
      <c r="B60" s="19"/>
      <c r="L60" s="19"/>
    </row>
    <row r="61" spans="1:31" s="2" customFormat="1" ht="12.5" hidden="1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" hidden="1">
      <c r="B62" s="19"/>
      <c r="L62" s="19"/>
    </row>
    <row r="63" spans="1:31" ht="10" hidden="1">
      <c r="B63" s="19"/>
      <c r="L63" s="19"/>
    </row>
    <row r="64" spans="1:31" ht="10" hidden="1">
      <c r="B64" s="19"/>
      <c r="L64" s="19"/>
    </row>
    <row r="65" spans="1:31" s="2" customFormat="1" ht="13" hidden="1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" hidden="1">
      <c r="B66" s="19"/>
      <c r="L66" s="19"/>
    </row>
    <row r="67" spans="1:31" ht="10" hidden="1">
      <c r="B67" s="19"/>
      <c r="L67" s="19"/>
    </row>
    <row r="68" spans="1:31" ht="10" hidden="1">
      <c r="B68" s="19"/>
      <c r="L68" s="19"/>
    </row>
    <row r="69" spans="1:31" ht="10" hidden="1">
      <c r="B69" s="19"/>
      <c r="L69" s="19"/>
    </row>
    <row r="70" spans="1:31" ht="10" hidden="1">
      <c r="B70" s="19"/>
      <c r="L70" s="19"/>
    </row>
    <row r="71" spans="1:31" ht="10" hidden="1">
      <c r="B71" s="19"/>
      <c r="L71" s="19"/>
    </row>
    <row r="72" spans="1:31" ht="10" hidden="1">
      <c r="B72" s="19"/>
      <c r="L72" s="19"/>
    </row>
    <row r="73" spans="1:31" ht="10" hidden="1">
      <c r="B73" s="19"/>
      <c r="L73" s="19"/>
    </row>
    <row r="74" spans="1:31" ht="10" hidden="1">
      <c r="B74" s="19"/>
      <c r="L74" s="19"/>
    </row>
    <row r="75" spans="1:31" ht="10" hidden="1">
      <c r="B75" s="19"/>
      <c r="L75" s="19"/>
    </row>
    <row r="76" spans="1:31" s="2" customFormat="1" ht="12.5" hidden="1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0" hidden="1"/>
    <row r="79" spans="1:31" ht="10" hidden="1"/>
    <row r="80" spans="1:31" ht="10" hidden="1"/>
    <row r="81" spans="1:47" s="2" customFormat="1" ht="7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4" t="str">
        <f>E7</f>
        <v>Vybudování učeben a zázemí pro  školní družinu ZŠ B. Němcové</v>
      </c>
      <c r="F85" s="285"/>
      <c r="G85" s="285"/>
      <c r="H85" s="28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36" t="str">
        <f>E9</f>
        <v>23/042 - Stavební část</v>
      </c>
      <c r="F87" s="286"/>
      <c r="G87" s="286"/>
      <c r="H87" s="28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9. 2. 2023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65" customHeight="1">
      <c r="A91" s="33"/>
      <c r="B91" s="34"/>
      <c r="C91" s="28" t="s">
        <v>24</v>
      </c>
      <c r="D91" s="35"/>
      <c r="E91" s="35"/>
      <c r="F91" s="26" t="str">
        <f>E15</f>
        <v>Město Dačice</v>
      </c>
      <c r="G91" s="35"/>
      <c r="H91" s="35"/>
      <c r="I91" s="28" t="s">
        <v>31</v>
      </c>
      <c r="J91" s="31" t="str">
        <f>E21</f>
        <v>Ing. arch. Miroslav Dvořák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110</v>
      </c>
      <c r="D94" s="143"/>
      <c r="E94" s="143"/>
      <c r="F94" s="143"/>
      <c r="G94" s="143"/>
      <c r="H94" s="143"/>
      <c r="I94" s="143"/>
      <c r="J94" s="144" t="s">
        <v>111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45" t="s">
        <v>112</v>
      </c>
      <c r="D96" s="35"/>
      <c r="E96" s="35"/>
      <c r="F96" s="35"/>
      <c r="G96" s="35"/>
      <c r="H96" s="35"/>
      <c r="I96" s="35"/>
      <c r="J96" s="83">
        <f>J145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113</v>
      </c>
    </row>
    <row r="97" spans="2:12" s="9" customFormat="1" ht="25" customHeight="1">
      <c r="B97" s="146"/>
      <c r="C97" s="147"/>
      <c r="D97" s="148" t="s">
        <v>194</v>
      </c>
      <c r="E97" s="149"/>
      <c r="F97" s="149"/>
      <c r="G97" s="149"/>
      <c r="H97" s="149"/>
      <c r="I97" s="149"/>
      <c r="J97" s="150">
        <f>J146</f>
        <v>0</v>
      </c>
      <c r="K97" s="147"/>
      <c r="L97" s="151"/>
    </row>
    <row r="98" spans="2:12" s="9" customFormat="1" ht="25" customHeight="1">
      <c r="B98" s="146"/>
      <c r="C98" s="147"/>
      <c r="D98" s="148" t="s">
        <v>195</v>
      </c>
      <c r="E98" s="149"/>
      <c r="F98" s="149"/>
      <c r="G98" s="149"/>
      <c r="H98" s="149"/>
      <c r="I98" s="149"/>
      <c r="J98" s="150">
        <f>J257</f>
        <v>0</v>
      </c>
      <c r="K98" s="147"/>
      <c r="L98" s="151"/>
    </row>
    <row r="99" spans="2:12" s="9" customFormat="1" ht="25" customHeight="1">
      <c r="B99" s="146"/>
      <c r="C99" s="147"/>
      <c r="D99" s="148" t="s">
        <v>196</v>
      </c>
      <c r="E99" s="149"/>
      <c r="F99" s="149"/>
      <c r="G99" s="149"/>
      <c r="H99" s="149"/>
      <c r="I99" s="149"/>
      <c r="J99" s="150">
        <f>J282</f>
        <v>0</v>
      </c>
      <c r="K99" s="147"/>
      <c r="L99" s="151"/>
    </row>
    <row r="100" spans="2:12" s="9" customFormat="1" ht="25" customHeight="1">
      <c r="B100" s="146"/>
      <c r="C100" s="147"/>
      <c r="D100" s="148" t="s">
        <v>197</v>
      </c>
      <c r="E100" s="149"/>
      <c r="F100" s="149"/>
      <c r="G100" s="149"/>
      <c r="H100" s="149"/>
      <c r="I100" s="149"/>
      <c r="J100" s="150">
        <f>J373</f>
        <v>0</v>
      </c>
      <c r="K100" s="147"/>
      <c r="L100" s="151"/>
    </row>
    <row r="101" spans="2:12" s="9" customFormat="1" ht="25" customHeight="1">
      <c r="B101" s="146"/>
      <c r="C101" s="147"/>
      <c r="D101" s="148" t="s">
        <v>198</v>
      </c>
      <c r="E101" s="149"/>
      <c r="F101" s="149"/>
      <c r="G101" s="149"/>
      <c r="H101" s="149"/>
      <c r="I101" s="149"/>
      <c r="J101" s="150">
        <f>J424</f>
        <v>0</v>
      </c>
      <c r="K101" s="147"/>
      <c r="L101" s="151"/>
    </row>
    <row r="102" spans="2:12" s="9" customFormat="1" ht="25" customHeight="1">
      <c r="B102" s="146"/>
      <c r="C102" s="147"/>
      <c r="D102" s="148" t="s">
        <v>199</v>
      </c>
      <c r="E102" s="149"/>
      <c r="F102" s="149"/>
      <c r="G102" s="149"/>
      <c r="H102" s="149"/>
      <c r="I102" s="149"/>
      <c r="J102" s="150">
        <f>J448</f>
        <v>0</v>
      </c>
      <c r="K102" s="147"/>
      <c r="L102" s="151"/>
    </row>
    <row r="103" spans="2:12" s="9" customFormat="1" ht="25" customHeight="1">
      <c r="B103" s="146"/>
      <c r="C103" s="147"/>
      <c r="D103" s="148" t="s">
        <v>200</v>
      </c>
      <c r="E103" s="149"/>
      <c r="F103" s="149"/>
      <c r="G103" s="149"/>
      <c r="H103" s="149"/>
      <c r="I103" s="149"/>
      <c r="J103" s="150">
        <f>J497</f>
        <v>0</v>
      </c>
      <c r="K103" s="147"/>
      <c r="L103" s="151"/>
    </row>
    <row r="104" spans="2:12" s="9" customFormat="1" ht="25" customHeight="1">
      <c r="B104" s="146"/>
      <c r="C104" s="147"/>
      <c r="D104" s="148" t="s">
        <v>201</v>
      </c>
      <c r="E104" s="149"/>
      <c r="F104" s="149"/>
      <c r="G104" s="149"/>
      <c r="H104" s="149"/>
      <c r="I104" s="149"/>
      <c r="J104" s="150">
        <f>J534</f>
        <v>0</v>
      </c>
      <c r="K104" s="147"/>
      <c r="L104" s="151"/>
    </row>
    <row r="105" spans="2:12" s="9" customFormat="1" ht="25" customHeight="1">
      <c r="B105" s="146"/>
      <c r="C105" s="147"/>
      <c r="D105" s="148" t="s">
        <v>202</v>
      </c>
      <c r="E105" s="149"/>
      <c r="F105" s="149"/>
      <c r="G105" s="149"/>
      <c r="H105" s="149"/>
      <c r="I105" s="149"/>
      <c r="J105" s="150">
        <f>J573</f>
        <v>0</v>
      </c>
      <c r="K105" s="147"/>
      <c r="L105" s="151"/>
    </row>
    <row r="106" spans="2:12" s="9" customFormat="1" ht="25" customHeight="1">
      <c r="B106" s="146"/>
      <c r="C106" s="147"/>
      <c r="D106" s="148" t="s">
        <v>203</v>
      </c>
      <c r="E106" s="149"/>
      <c r="F106" s="149"/>
      <c r="G106" s="149"/>
      <c r="H106" s="149"/>
      <c r="I106" s="149"/>
      <c r="J106" s="150">
        <f>J580</f>
        <v>0</v>
      </c>
      <c r="K106" s="147"/>
      <c r="L106" s="151"/>
    </row>
    <row r="107" spans="2:12" s="9" customFormat="1" ht="25" customHeight="1">
      <c r="B107" s="146"/>
      <c r="C107" s="147"/>
      <c r="D107" s="148" t="s">
        <v>204</v>
      </c>
      <c r="E107" s="149"/>
      <c r="F107" s="149"/>
      <c r="G107" s="149"/>
      <c r="H107" s="149"/>
      <c r="I107" s="149"/>
      <c r="J107" s="150">
        <f>J588</f>
        <v>0</v>
      </c>
      <c r="K107" s="147"/>
      <c r="L107" s="151"/>
    </row>
    <row r="108" spans="2:12" s="9" customFormat="1" ht="25" customHeight="1">
      <c r="B108" s="146"/>
      <c r="C108" s="147"/>
      <c r="D108" s="148" t="s">
        <v>205</v>
      </c>
      <c r="E108" s="149"/>
      <c r="F108" s="149"/>
      <c r="G108" s="149"/>
      <c r="H108" s="149"/>
      <c r="I108" s="149"/>
      <c r="J108" s="150">
        <f>J593</f>
        <v>0</v>
      </c>
      <c r="K108" s="147"/>
      <c r="L108" s="151"/>
    </row>
    <row r="109" spans="2:12" s="9" customFormat="1" ht="25" customHeight="1">
      <c r="B109" s="146"/>
      <c r="C109" s="147"/>
      <c r="D109" s="148" t="s">
        <v>206</v>
      </c>
      <c r="E109" s="149"/>
      <c r="F109" s="149"/>
      <c r="G109" s="149"/>
      <c r="H109" s="149"/>
      <c r="I109" s="149"/>
      <c r="J109" s="150">
        <f>J632</f>
        <v>0</v>
      </c>
      <c r="K109" s="147"/>
      <c r="L109" s="151"/>
    </row>
    <row r="110" spans="2:12" s="9" customFormat="1" ht="25" customHeight="1">
      <c r="B110" s="146"/>
      <c r="C110" s="147"/>
      <c r="D110" s="148" t="s">
        <v>207</v>
      </c>
      <c r="E110" s="149"/>
      <c r="F110" s="149"/>
      <c r="G110" s="149"/>
      <c r="H110" s="149"/>
      <c r="I110" s="149"/>
      <c r="J110" s="150">
        <f>J690</f>
        <v>0</v>
      </c>
      <c r="K110" s="147"/>
      <c r="L110" s="151"/>
    </row>
    <row r="111" spans="2:12" s="9" customFormat="1" ht="25" customHeight="1">
      <c r="B111" s="146"/>
      <c r="C111" s="147"/>
      <c r="D111" s="148" t="s">
        <v>208</v>
      </c>
      <c r="E111" s="149"/>
      <c r="F111" s="149"/>
      <c r="G111" s="149"/>
      <c r="H111" s="149"/>
      <c r="I111" s="149"/>
      <c r="J111" s="150">
        <f>J696</f>
        <v>0</v>
      </c>
      <c r="K111" s="147"/>
      <c r="L111" s="151"/>
    </row>
    <row r="112" spans="2:12" s="9" customFormat="1" ht="25" customHeight="1">
      <c r="B112" s="146"/>
      <c r="C112" s="147"/>
      <c r="D112" s="148" t="s">
        <v>209</v>
      </c>
      <c r="E112" s="149"/>
      <c r="F112" s="149"/>
      <c r="G112" s="149"/>
      <c r="H112" s="149"/>
      <c r="I112" s="149"/>
      <c r="J112" s="150">
        <f>J728</f>
        <v>0</v>
      </c>
      <c r="K112" s="147"/>
      <c r="L112" s="151"/>
    </row>
    <row r="113" spans="1:31" s="9" customFormat="1" ht="25" customHeight="1">
      <c r="B113" s="146"/>
      <c r="C113" s="147"/>
      <c r="D113" s="148" t="s">
        <v>210</v>
      </c>
      <c r="E113" s="149"/>
      <c r="F113" s="149"/>
      <c r="G113" s="149"/>
      <c r="H113" s="149"/>
      <c r="I113" s="149"/>
      <c r="J113" s="150">
        <f>J776</f>
        <v>0</v>
      </c>
      <c r="K113" s="147"/>
      <c r="L113" s="151"/>
    </row>
    <row r="114" spans="1:31" s="9" customFormat="1" ht="25" customHeight="1">
      <c r="B114" s="146"/>
      <c r="C114" s="147"/>
      <c r="D114" s="148" t="s">
        <v>211</v>
      </c>
      <c r="E114" s="149"/>
      <c r="F114" s="149"/>
      <c r="G114" s="149"/>
      <c r="H114" s="149"/>
      <c r="I114" s="149"/>
      <c r="J114" s="150">
        <f>J829</f>
        <v>0</v>
      </c>
      <c r="K114" s="147"/>
      <c r="L114" s="151"/>
    </row>
    <row r="115" spans="1:31" s="9" customFormat="1" ht="25" customHeight="1">
      <c r="B115" s="146"/>
      <c r="C115" s="147"/>
      <c r="D115" s="148" t="s">
        <v>212</v>
      </c>
      <c r="E115" s="149"/>
      <c r="F115" s="149"/>
      <c r="G115" s="149"/>
      <c r="H115" s="149"/>
      <c r="I115" s="149"/>
      <c r="J115" s="150">
        <f>J847</f>
        <v>0</v>
      </c>
      <c r="K115" s="147"/>
      <c r="L115" s="151"/>
    </row>
    <row r="116" spans="1:31" s="9" customFormat="1" ht="25" customHeight="1">
      <c r="B116" s="146"/>
      <c r="C116" s="147"/>
      <c r="D116" s="148" t="s">
        <v>213</v>
      </c>
      <c r="E116" s="149"/>
      <c r="F116" s="149"/>
      <c r="G116" s="149"/>
      <c r="H116" s="149"/>
      <c r="I116" s="149"/>
      <c r="J116" s="150">
        <f>J881</f>
        <v>0</v>
      </c>
      <c r="K116" s="147"/>
      <c r="L116" s="151"/>
    </row>
    <row r="117" spans="1:31" s="9" customFormat="1" ht="25" customHeight="1">
      <c r="B117" s="146"/>
      <c r="C117" s="147"/>
      <c r="D117" s="148" t="s">
        <v>214</v>
      </c>
      <c r="E117" s="149"/>
      <c r="F117" s="149"/>
      <c r="G117" s="149"/>
      <c r="H117" s="149"/>
      <c r="I117" s="149"/>
      <c r="J117" s="150">
        <f>J952</f>
        <v>0</v>
      </c>
      <c r="K117" s="147"/>
      <c r="L117" s="151"/>
    </row>
    <row r="118" spans="1:31" s="9" customFormat="1" ht="25" customHeight="1">
      <c r="B118" s="146"/>
      <c r="C118" s="147"/>
      <c r="D118" s="148" t="s">
        <v>215</v>
      </c>
      <c r="E118" s="149"/>
      <c r="F118" s="149"/>
      <c r="G118" s="149"/>
      <c r="H118" s="149"/>
      <c r="I118" s="149"/>
      <c r="J118" s="150">
        <f>J1039</f>
        <v>0</v>
      </c>
      <c r="K118" s="147"/>
      <c r="L118" s="151"/>
    </row>
    <row r="119" spans="1:31" s="9" customFormat="1" ht="25" customHeight="1">
      <c r="B119" s="146"/>
      <c r="C119" s="147"/>
      <c r="D119" s="148" t="s">
        <v>216</v>
      </c>
      <c r="E119" s="149"/>
      <c r="F119" s="149"/>
      <c r="G119" s="149"/>
      <c r="H119" s="149"/>
      <c r="I119" s="149"/>
      <c r="J119" s="150">
        <f>J1082</f>
        <v>0</v>
      </c>
      <c r="K119" s="147"/>
      <c r="L119" s="151"/>
    </row>
    <row r="120" spans="1:31" s="9" customFormat="1" ht="25" customHeight="1">
      <c r="B120" s="146"/>
      <c r="C120" s="147"/>
      <c r="D120" s="148" t="s">
        <v>217</v>
      </c>
      <c r="E120" s="149"/>
      <c r="F120" s="149"/>
      <c r="G120" s="149"/>
      <c r="H120" s="149"/>
      <c r="I120" s="149"/>
      <c r="J120" s="150">
        <f>J1107</f>
        <v>0</v>
      </c>
      <c r="K120" s="147"/>
      <c r="L120" s="151"/>
    </row>
    <row r="121" spans="1:31" s="9" customFormat="1" ht="25" customHeight="1">
      <c r="B121" s="146"/>
      <c r="C121" s="147"/>
      <c r="D121" s="148" t="s">
        <v>218</v>
      </c>
      <c r="E121" s="149"/>
      <c r="F121" s="149"/>
      <c r="G121" s="149"/>
      <c r="H121" s="149"/>
      <c r="I121" s="149"/>
      <c r="J121" s="150">
        <f>J1119</f>
        <v>0</v>
      </c>
      <c r="K121" s="147"/>
      <c r="L121" s="151"/>
    </row>
    <row r="122" spans="1:31" s="9" customFormat="1" ht="25" customHeight="1">
      <c r="B122" s="146"/>
      <c r="C122" s="147"/>
      <c r="D122" s="148" t="s">
        <v>219</v>
      </c>
      <c r="E122" s="149"/>
      <c r="F122" s="149"/>
      <c r="G122" s="149"/>
      <c r="H122" s="149"/>
      <c r="I122" s="149"/>
      <c r="J122" s="150">
        <f>J1127</f>
        <v>0</v>
      </c>
      <c r="K122" s="147"/>
      <c r="L122" s="151"/>
    </row>
    <row r="123" spans="1:31" s="9" customFormat="1" ht="25" customHeight="1">
      <c r="B123" s="146"/>
      <c r="C123" s="147"/>
      <c r="D123" s="148" t="s">
        <v>220</v>
      </c>
      <c r="E123" s="149"/>
      <c r="F123" s="149"/>
      <c r="G123" s="149"/>
      <c r="H123" s="149"/>
      <c r="I123" s="149"/>
      <c r="J123" s="150">
        <f>J1140</f>
        <v>0</v>
      </c>
      <c r="K123" s="147"/>
      <c r="L123" s="151"/>
    </row>
    <row r="124" spans="1:31" s="9" customFormat="1" ht="25" customHeight="1">
      <c r="B124" s="146"/>
      <c r="C124" s="147"/>
      <c r="D124" s="148" t="s">
        <v>221</v>
      </c>
      <c r="E124" s="149"/>
      <c r="F124" s="149"/>
      <c r="G124" s="149"/>
      <c r="H124" s="149"/>
      <c r="I124" s="149"/>
      <c r="J124" s="150">
        <f>J1161</f>
        <v>0</v>
      </c>
      <c r="K124" s="147"/>
      <c r="L124" s="151"/>
    </row>
    <row r="125" spans="1:31" s="9" customFormat="1" ht="25" customHeight="1">
      <c r="B125" s="146"/>
      <c r="C125" s="147"/>
      <c r="D125" s="148" t="s">
        <v>222</v>
      </c>
      <c r="E125" s="149"/>
      <c r="F125" s="149"/>
      <c r="G125" s="149"/>
      <c r="H125" s="149"/>
      <c r="I125" s="149"/>
      <c r="J125" s="150">
        <f>J1168</f>
        <v>0</v>
      </c>
      <c r="K125" s="147"/>
      <c r="L125" s="151"/>
    </row>
    <row r="126" spans="1:31" s="2" customFormat="1" ht="21.75" customHeight="1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7" customHeight="1">
      <c r="A127" s="33"/>
      <c r="B127" s="53"/>
      <c r="C127" s="54"/>
      <c r="D127" s="54"/>
      <c r="E127" s="54"/>
      <c r="F127" s="54"/>
      <c r="G127" s="54"/>
      <c r="H127" s="54"/>
      <c r="I127" s="54"/>
      <c r="J127" s="54"/>
      <c r="K127" s="54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31" spans="1:31" s="2" customFormat="1" ht="7" customHeight="1">
      <c r="A131" s="33"/>
      <c r="B131" s="55"/>
      <c r="C131" s="56"/>
      <c r="D131" s="56"/>
      <c r="E131" s="56"/>
      <c r="F131" s="56"/>
      <c r="G131" s="56"/>
      <c r="H131" s="56"/>
      <c r="I131" s="56"/>
      <c r="J131" s="56"/>
      <c r="K131" s="56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31" s="2" customFormat="1" ht="25" customHeight="1">
      <c r="A132" s="33"/>
      <c r="B132" s="34"/>
      <c r="C132" s="22" t="s">
        <v>116</v>
      </c>
      <c r="D132" s="35"/>
      <c r="E132" s="35"/>
      <c r="F132" s="35"/>
      <c r="G132" s="35"/>
      <c r="H132" s="35"/>
      <c r="I132" s="35"/>
      <c r="J132" s="35"/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31" s="2" customFormat="1" ht="7" customHeight="1">
      <c r="A133" s="33"/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31" s="2" customFormat="1" ht="12" customHeight="1">
      <c r="A134" s="33"/>
      <c r="B134" s="34"/>
      <c r="C134" s="28" t="s">
        <v>16</v>
      </c>
      <c r="D134" s="35"/>
      <c r="E134" s="35"/>
      <c r="F134" s="35"/>
      <c r="G134" s="35"/>
      <c r="H134" s="35"/>
      <c r="I134" s="35"/>
      <c r="J134" s="35"/>
      <c r="K134" s="35"/>
      <c r="L134" s="50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31" s="2" customFormat="1" ht="16.5" customHeight="1">
      <c r="A135" s="33"/>
      <c r="B135" s="34"/>
      <c r="C135" s="35"/>
      <c r="D135" s="35"/>
      <c r="E135" s="284" t="str">
        <f>E7</f>
        <v>Vybudování učeben a zázemí pro  školní družinu ZŠ B. Němcové</v>
      </c>
      <c r="F135" s="285"/>
      <c r="G135" s="285"/>
      <c r="H135" s="285"/>
      <c r="I135" s="35"/>
      <c r="J135" s="35"/>
      <c r="K135" s="35"/>
      <c r="L135" s="50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31" s="2" customFormat="1" ht="12" customHeight="1">
      <c r="A136" s="33"/>
      <c r="B136" s="34"/>
      <c r="C136" s="28" t="s">
        <v>107</v>
      </c>
      <c r="D136" s="35"/>
      <c r="E136" s="35"/>
      <c r="F136" s="35"/>
      <c r="G136" s="35"/>
      <c r="H136" s="35"/>
      <c r="I136" s="35"/>
      <c r="J136" s="35"/>
      <c r="K136" s="35"/>
      <c r="L136" s="50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31" s="2" customFormat="1" ht="16.5" customHeight="1">
      <c r="A137" s="33"/>
      <c r="B137" s="34"/>
      <c r="C137" s="35"/>
      <c r="D137" s="35"/>
      <c r="E137" s="236" t="str">
        <f>E9</f>
        <v>23/042 - Stavební část</v>
      </c>
      <c r="F137" s="286"/>
      <c r="G137" s="286"/>
      <c r="H137" s="286"/>
      <c r="I137" s="35"/>
      <c r="J137" s="35"/>
      <c r="K137" s="35"/>
      <c r="L137" s="50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31" s="2" customFormat="1" ht="7" customHeight="1">
      <c r="A138" s="33"/>
      <c r="B138" s="34"/>
      <c r="C138" s="35"/>
      <c r="D138" s="35"/>
      <c r="E138" s="35"/>
      <c r="F138" s="35"/>
      <c r="G138" s="35"/>
      <c r="H138" s="35"/>
      <c r="I138" s="35"/>
      <c r="J138" s="35"/>
      <c r="K138" s="35"/>
      <c r="L138" s="50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31" s="2" customFormat="1" ht="12" customHeight="1">
      <c r="A139" s="33"/>
      <c r="B139" s="34"/>
      <c r="C139" s="28" t="s">
        <v>20</v>
      </c>
      <c r="D139" s="35"/>
      <c r="E139" s="35"/>
      <c r="F139" s="26" t="str">
        <f>F12</f>
        <v xml:space="preserve"> </v>
      </c>
      <c r="G139" s="35"/>
      <c r="H139" s="35"/>
      <c r="I139" s="28" t="s">
        <v>22</v>
      </c>
      <c r="J139" s="65" t="str">
        <f>IF(J12="","",J12)</f>
        <v>9. 2. 2023</v>
      </c>
      <c r="K139" s="35"/>
      <c r="L139" s="50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31" s="2" customFormat="1" ht="7" customHeight="1">
      <c r="A140" s="33"/>
      <c r="B140" s="34"/>
      <c r="C140" s="35"/>
      <c r="D140" s="35"/>
      <c r="E140" s="35"/>
      <c r="F140" s="35"/>
      <c r="G140" s="35"/>
      <c r="H140" s="35"/>
      <c r="I140" s="35"/>
      <c r="J140" s="35"/>
      <c r="K140" s="35"/>
      <c r="L140" s="50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31" s="2" customFormat="1" ht="25.65" customHeight="1">
      <c r="A141" s="33"/>
      <c r="B141" s="34"/>
      <c r="C141" s="28" t="s">
        <v>24</v>
      </c>
      <c r="D141" s="35"/>
      <c r="E141" s="35"/>
      <c r="F141" s="26" t="str">
        <f>E15</f>
        <v>Město Dačice</v>
      </c>
      <c r="G141" s="35"/>
      <c r="H141" s="35"/>
      <c r="I141" s="28" t="s">
        <v>31</v>
      </c>
      <c r="J141" s="31" t="str">
        <f>E21</f>
        <v>Ing. arch. Miroslav Dvořák</v>
      </c>
      <c r="K141" s="35"/>
      <c r="L141" s="50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31" s="2" customFormat="1" ht="15.15" customHeight="1">
      <c r="A142" s="33"/>
      <c r="B142" s="34"/>
      <c r="C142" s="28" t="s">
        <v>29</v>
      </c>
      <c r="D142" s="35"/>
      <c r="E142" s="35"/>
      <c r="F142" s="26" t="str">
        <f>IF(E18="","",E18)</f>
        <v>Vyplň údaj</v>
      </c>
      <c r="G142" s="35"/>
      <c r="H142" s="35"/>
      <c r="I142" s="28" t="s">
        <v>34</v>
      </c>
      <c r="J142" s="31" t="str">
        <f>E24</f>
        <v xml:space="preserve"> </v>
      </c>
      <c r="K142" s="35"/>
      <c r="L142" s="50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  <row r="143" spans="1:31" s="2" customFormat="1" ht="10.25" customHeight="1">
      <c r="A143" s="33"/>
      <c r="B143" s="34"/>
      <c r="C143" s="35"/>
      <c r="D143" s="35"/>
      <c r="E143" s="35"/>
      <c r="F143" s="35"/>
      <c r="G143" s="35"/>
      <c r="H143" s="35"/>
      <c r="I143" s="35"/>
      <c r="J143" s="35"/>
      <c r="K143" s="35"/>
      <c r="L143" s="50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  <row r="144" spans="1:31" s="11" customFormat="1" ht="29.25" customHeight="1">
      <c r="A144" s="158"/>
      <c r="B144" s="159"/>
      <c r="C144" s="160" t="s">
        <v>117</v>
      </c>
      <c r="D144" s="161" t="s">
        <v>62</v>
      </c>
      <c r="E144" s="161" t="s">
        <v>58</v>
      </c>
      <c r="F144" s="161" t="s">
        <v>59</v>
      </c>
      <c r="G144" s="161" t="s">
        <v>118</v>
      </c>
      <c r="H144" s="161" t="s">
        <v>119</v>
      </c>
      <c r="I144" s="161" t="s">
        <v>120</v>
      </c>
      <c r="J144" s="162" t="s">
        <v>111</v>
      </c>
      <c r="K144" s="163" t="s">
        <v>121</v>
      </c>
      <c r="L144" s="164"/>
      <c r="M144" s="74" t="s">
        <v>1</v>
      </c>
      <c r="N144" s="75" t="s">
        <v>41</v>
      </c>
      <c r="O144" s="75" t="s">
        <v>122</v>
      </c>
      <c r="P144" s="75" t="s">
        <v>123</v>
      </c>
      <c r="Q144" s="75" t="s">
        <v>124</v>
      </c>
      <c r="R144" s="75" t="s">
        <v>125</v>
      </c>
      <c r="S144" s="75" t="s">
        <v>126</v>
      </c>
      <c r="T144" s="76" t="s">
        <v>127</v>
      </c>
      <c r="U144" s="158"/>
      <c r="V144" s="158"/>
      <c r="W144" s="158"/>
      <c r="X144" s="158"/>
      <c r="Y144" s="158"/>
      <c r="Z144" s="158"/>
      <c r="AA144" s="158"/>
      <c r="AB144" s="158"/>
      <c r="AC144" s="158"/>
      <c r="AD144" s="158"/>
      <c r="AE144" s="158"/>
    </row>
    <row r="145" spans="1:65" s="2" customFormat="1" ht="22.75" customHeight="1">
      <c r="A145" s="33"/>
      <c r="B145" s="34"/>
      <c r="C145" s="81" t="s">
        <v>128</v>
      </c>
      <c r="D145" s="35"/>
      <c r="E145" s="35"/>
      <c r="F145" s="35"/>
      <c r="G145" s="35"/>
      <c r="H145" s="35"/>
      <c r="I145" s="35"/>
      <c r="J145" s="165">
        <f>BK145</f>
        <v>0</v>
      </c>
      <c r="K145" s="35"/>
      <c r="L145" s="38"/>
      <c r="M145" s="77"/>
      <c r="N145" s="166"/>
      <c r="O145" s="78"/>
      <c r="P145" s="167">
        <f>P146+P257+P282+P373+P424+P448+P497+P534+P573+P580+P588+P593+P632+P690+P696+P728+P776+P829+P847+P881+P952+P1039+P1082+P1107+P1119+P1127+P1140+P1161+P1168</f>
        <v>0</v>
      </c>
      <c r="Q145" s="78"/>
      <c r="R145" s="167">
        <f>R146+R257+R282+R373+R424+R448+R497+R534+R573+R580+R588+R593+R632+R690+R696+R728+R776+R829+R847+R881+R952+R1039+R1082+R1107+R1119+R1127+R1140+R1161+R1168</f>
        <v>0</v>
      </c>
      <c r="S145" s="78"/>
      <c r="T145" s="168">
        <f>T146+T257+T282+T373+T424+T448+T497+T534+T573+T580+T588+T593+T632+T690+T696+T728+T776+T829+T847+T881+T952+T1039+T1082+T1107+T1119+T1127+T1140+T1161+T1168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76</v>
      </c>
      <c r="AU145" s="16" t="s">
        <v>113</v>
      </c>
      <c r="BK145" s="169">
        <f>BK146+BK257+BK282+BK373+BK424+BK448+BK497+BK534+BK573+BK580+BK588+BK593+BK632+BK690+BK696+BK728+BK776+BK829+BK847+BK881+BK952+BK1039+BK1082+BK1107+BK1119+BK1127+BK1140+BK1161+BK1168</f>
        <v>0</v>
      </c>
    </row>
    <row r="146" spans="1:65" s="12" customFormat="1" ht="25.9" customHeight="1">
      <c r="B146" s="170"/>
      <c r="C146" s="171"/>
      <c r="D146" s="172" t="s">
        <v>76</v>
      </c>
      <c r="E146" s="173" t="s">
        <v>84</v>
      </c>
      <c r="F146" s="173" t="s">
        <v>223</v>
      </c>
      <c r="G146" s="171"/>
      <c r="H146" s="171"/>
      <c r="I146" s="174"/>
      <c r="J146" s="175">
        <f>BK146</f>
        <v>0</v>
      </c>
      <c r="K146" s="171"/>
      <c r="L146" s="176"/>
      <c r="M146" s="177"/>
      <c r="N146" s="178"/>
      <c r="O146" s="178"/>
      <c r="P146" s="179">
        <f>SUM(P147:P256)</f>
        <v>0</v>
      </c>
      <c r="Q146" s="178"/>
      <c r="R146" s="179">
        <f>SUM(R147:R256)</f>
        <v>0</v>
      </c>
      <c r="S146" s="178"/>
      <c r="T146" s="180">
        <f>SUM(T147:T256)</f>
        <v>0</v>
      </c>
      <c r="AR146" s="181" t="s">
        <v>84</v>
      </c>
      <c r="AT146" s="182" t="s">
        <v>76</v>
      </c>
      <c r="AU146" s="182" t="s">
        <v>77</v>
      </c>
      <c r="AY146" s="181" t="s">
        <v>132</v>
      </c>
      <c r="BK146" s="183">
        <f>SUM(BK147:BK256)</f>
        <v>0</v>
      </c>
    </row>
    <row r="147" spans="1:65" s="2" customFormat="1" ht="21.75" customHeight="1">
      <c r="A147" s="33"/>
      <c r="B147" s="34"/>
      <c r="C147" s="186" t="s">
        <v>84</v>
      </c>
      <c r="D147" s="186" t="s">
        <v>135</v>
      </c>
      <c r="E147" s="187" t="s">
        <v>224</v>
      </c>
      <c r="F147" s="188" t="s">
        <v>225</v>
      </c>
      <c r="G147" s="189" t="s">
        <v>226</v>
      </c>
      <c r="H147" s="190">
        <v>123.7</v>
      </c>
      <c r="I147" s="191"/>
      <c r="J147" s="192">
        <f>ROUND(I147*H147,2)</f>
        <v>0</v>
      </c>
      <c r="K147" s="193"/>
      <c r="L147" s="38"/>
      <c r="M147" s="194" t="s">
        <v>1</v>
      </c>
      <c r="N147" s="195" t="s">
        <v>42</v>
      </c>
      <c r="O147" s="70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8" t="s">
        <v>153</v>
      </c>
      <c r="AT147" s="198" t="s">
        <v>135</v>
      </c>
      <c r="AU147" s="198" t="s">
        <v>84</v>
      </c>
      <c r="AY147" s="16" t="s">
        <v>132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6" t="s">
        <v>84</v>
      </c>
      <c r="BK147" s="199">
        <f>ROUND(I147*H147,2)</f>
        <v>0</v>
      </c>
      <c r="BL147" s="16" t="s">
        <v>153</v>
      </c>
      <c r="BM147" s="198" t="s">
        <v>86</v>
      </c>
    </row>
    <row r="148" spans="1:65" s="2" customFormat="1" ht="10">
      <c r="A148" s="33"/>
      <c r="B148" s="34"/>
      <c r="C148" s="35"/>
      <c r="D148" s="200" t="s">
        <v>141</v>
      </c>
      <c r="E148" s="35"/>
      <c r="F148" s="201" t="s">
        <v>225</v>
      </c>
      <c r="G148" s="35"/>
      <c r="H148" s="35"/>
      <c r="I148" s="202"/>
      <c r="J148" s="35"/>
      <c r="K148" s="35"/>
      <c r="L148" s="38"/>
      <c r="M148" s="203"/>
      <c r="N148" s="204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141</v>
      </c>
      <c r="AU148" s="16" t="s">
        <v>84</v>
      </c>
    </row>
    <row r="149" spans="1:65" s="13" customFormat="1" ht="10">
      <c r="B149" s="210"/>
      <c r="C149" s="211"/>
      <c r="D149" s="200" t="s">
        <v>227</v>
      </c>
      <c r="E149" s="212" t="s">
        <v>1</v>
      </c>
      <c r="F149" s="213" t="s">
        <v>228</v>
      </c>
      <c r="G149" s="211"/>
      <c r="H149" s="214">
        <v>123.7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227</v>
      </c>
      <c r="AU149" s="220" t="s">
        <v>84</v>
      </c>
      <c r="AV149" s="13" t="s">
        <v>86</v>
      </c>
      <c r="AW149" s="13" t="s">
        <v>33</v>
      </c>
      <c r="AX149" s="13" t="s">
        <v>77</v>
      </c>
      <c r="AY149" s="220" t="s">
        <v>132</v>
      </c>
    </row>
    <row r="150" spans="1:65" s="14" customFormat="1" ht="10">
      <c r="B150" s="221"/>
      <c r="C150" s="222"/>
      <c r="D150" s="200" t="s">
        <v>227</v>
      </c>
      <c r="E150" s="223" t="s">
        <v>1</v>
      </c>
      <c r="F150" s="224" t="s">
        <v>229</v>
      </c>
      <c r="G150" s="222"/>
      <c r="H150" s="225">
        <v>123.7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227</v>
      </c>
      <c r="AU150" s="231" t="s">
        <v>84</v>
      </c>
      <c r="AV150" s="14" t="s">
        <v>153</v>
      </c>
      <c r="AW150" s="14" t="s">
        <v>33</v>
      </c>
      <c r="AX150" s="14" t="s">
        <v>84</v>
      </c>
      <c r="AY150" s="231" t="s">
        <v>132</v>
      </c>
    </row>
    <row r="151" spans="1:65" s="2" customFormat="1" ht="16.5" customHeight="1">
      <c r="A151" s="33"/>
      <c r="B151" s="34"/>
      <c r="C151" s="186" t="s">
        <v>86</v>
      </c>
      <c r="D151" s="186" t="s">
        <v>135</v>
      </c>
      <c r="E151" s="187" t="s">
        <v>230</v>
      </c>
      <c r="F151" s="188" t="s">
        <v>231</v>
      </c>
      <c r="G151" s="189" t="s">
        <v>226</v>
      </c>
      <c r="H151" s="190">
        <v>24.925000000000001</v>
      </c>
      <c r="I151" s="191"/>
      <c r="J151" s="192">
        <f>ROUND(I151*H151,2)</f>
        <v>0</v>
      </c>
      <c r="K151" s="193"/>
      <c r="L151" s="38"/>
      <c r="M151" s="194" t="s">
        <v>1</v>
      </c>
      <c r="N151" s="195" t="s">
        <v>42</v>
      </c>
      <c r="O151" s="70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153</v>
      </c>
      <c r="AT151" s="198" t="s">
        <v>135</v>
      </c>
      <c r="AU151" s="198" t="s">
        <v>84</v>
      </c>
      <c r="AY151" s="16" t="s">
        <v>132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84</v>
      </c>
      <c r="BK151" s="199">
        <f>ROUND(I151*H151,2)</f>
        <v>0</v>
      </c>
      <c r="BL151" s="16" t="s">
        <v>153</v>
      </c>
      <c r="BM151" s="198" t="s">
        <v>153</v>
      </c>
    </row>
    <row r="152" spans="1:65" s="2" customFormat="1" ht="10">
      <c r="A152" s="33"/>
      <c r="B152" s="34"/>
      <c r="C152" s="35"/>
      <c r="D152" s="200" t="s">
        <v>141</v>
      </c>
      <c r="E152" s="35"/>
      <c r="F152" s="201" t="s">
        <v>231</v>
      </c>
      <c r="G152" s="35"/>
      <c r="H152" s="35"/>
      <c r="I152" s="202"/>
      <c r="J152" s="35"/>
      <c r="K152" s="35"/>
      <c r="L152" s="38"/>
      <c r="M152" s="203"/>
      <c r="N152" s="204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141</v>
      </c>
      <c r="AU152" s="16" t="s">
        <v>84</v>
      </c>
    </row>
    <row r="153" spans="1:65" s="2" customFormat="1" ht="18">
      <c r="A153" s="33"/>
      <c r="B153" s="34"/>
      <c r="C153" s="35"/>
      <c r="D153" s="200" t="s">
        <v>142</v>
      </c>
      <c r="E153" s="35"/>
      <c r="F153" s="205" t="s">
        <v>232</v>
      </c>
      <c r="G153" s="35"/>
      <c r="H153" s="35"/>
      <c r="I153" s="202"/>
      <c r="J153" s="35"/>
      <c r="K153" s="35"/>
      <c r="L153" s="38"/>
      <c r="M153" s="203"/>
      <c r="N153" s="204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142</v>
      </c>
      <c r="AU153" s="16" t="s">
        <v>84</v>
      </c>
    </row>
    <row r="154" spans="1:65" s="2" customFormat="1" ht="21.75" customHeight="1">
      <c r="A154" s="33"/>
      <c r="B154" s="34"/>
      <c r="C154" s="186" t="s">
        <v>149</v>
      </c>
      <c r="D154" s="186" t="s">
        <v>135</v>
      </c>
      <c r="E154" s="187" t="s">
        <v>233</v>
      </c>
      <c r="F154" s="188" t="s">
        <v>234</v>
      </c>
      <c r="G154" s="189" t="s">
        <v>226</v>
      </c>
      <c r="H154" s="190">
        <v>123.7</v>
      </c>
      <c r="I154" s="191"/>
      <c r="J154" s="192">
        <f>ROUND(I154*H154,2)</f>
        <v>0</v>
      </c>
      <c r="K154" s="193"/>
      <c r="L154" s="38"/>
      <c r="M154" s="194" t="s">
        <v>1</v>
      </c>
      <c r="N154" s="195" t="s">
        <v>42</v>
      </c>
      <c r="O154" s="70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153</v>
      </c>
      <c r="AT154" s="198" t="s">
        <v>135</v>
      </c>
      <c r="AU154" s="198" t="s">
        <v>84</v>
      </c>
      <c r="AY154" s="16" t="s">
        <v>132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84</v>
      </c>
      <c r="BK154" s="199">
        <f>ROUND(I154*H154,2)</f>
        <v>0</v>
      </c>
      <c r="BL154" s="16" t="s">
        <v>153</v>
      </c>
      <c r="BM154" s="198" t="s">
        <v>161</v>
      </c>
    </row>
    <row r="155" spans="1:65" s="2" customFormat="1" ht="10">
      <c r="A155" s="33"/>
      <c r="B155" s="34"/>
      <c r="C155" s="35"/>
      <c r="D155" s="200" t="s">
        <v>141</v>
      </c>
      <c r="E155" s="35"/>
      <c r="F155" s="201" t="s">
        <v>234</v>
      </c>
      <c r="G155" s="35"/>
      <c r="H155" s="35"/>
      <c r="I155" s="202"/>
      <c r="J155" s="35"/>
      <c r="K155" s="35"/>
      <c r="L155" s="38"/>
      <c r="M155" s="203"/>
      <c r="N155" s="204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141</v>
      </c>
      <c r="AU155" s="16" t="s">
        <v>84</v>
      </c>
    </row>
    <row r="156" spans="1:65" s="2" customFormat="1" ht="21.75" customHeight="1">
      <c r="A156" s="33"/>
      <c r="B156" s="34"/>
      <c r="C156" s="186" t="s">
        <v>153</v>
      </c>
      <c r="D156" s="186" t="s">
        <v>135</v>
      </c>
      <c r="E156" s="187" t="s">
        <v>235</v>
      </c>
      <c r="F156" s="188" t="s">
        <v>236</v>
      </c>
      <c r="G156" s="189" t="s">
        <v>237</v>
      </c>
      <c r="H156" s="190">
        <v>3</v>
      </c>
      <c r="I156" s="191"/>
      <c r="J156" s="192">
        <f>ROUND(I156*H156,2)</f>
        <v>0</v>
      </c>
      <c r="K156" s="193"/>
      <c r="L156" s="38"/>
      <c r="M156" s="194" t="s">
        <v>1</v>
      </c>
      <c r="N156" s="195" t="s">
        <v>42</v>
      </c>
      <c r="O156" s="70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8" t="s">
        <v>153</v>
      </c>
      <c r="AT156" s="198" t="s">
        <v>135</v>
      </c>
      <c r="AU156" s="198" t="s">
        <v>84</v>
      </c>
      <c r="AY156" s="16" t="s">
        <v>132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6" t="s">
        <v>84</v>
      </c>
      <c r="BK156" s="199">
        <f>ROUND(I156*H156,2)</f>
        <v>0</v>
      </c>
      <c r="BL156" s="16" t="s">
        <v>153</v>
      </c>
      <c r="BM156" s="198" t="s">
        <v>165</v>
      </c>
    </row>
    <row r="157" spans="1:65" s="2" customFormat="1" ht="10">
      <c r="A157" s="33"/>
      <c r="B157" s="34"/>
      <c r="C157" s="35"/>
      <c r="D157" s="200" t="s">
        <v>141</v>
      </c>
      <c r="E157" s="35"/>
      <c r="F157" s="201" t="s">
        <v>236</v>
      </c>
      <c r="G157" s="35"/>
      <c r="H157" s="35"/>
      <c r="I157" s="202"/>
      <c r="J157" s="35"/>
      <c r="K157" s="35"/>
      <c r="L157" s="38"/>
      <c r="M157" s="203"/>
      <c r="N157" s="204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141</v>
      </c>
      <c r="AU157" s="16" t="s">
        <v>84</v>
      </c>
    </row>
    <row r="158" spans="1:65" s="2" customFormat="1" ht="16.5" customHeight="1">
      <c r="A158" s="33"/>
      <c r="B158" s="34"/>
      <c r="C158" s="186" t="s">
        <v>131</v>
      </c>
      <c r="D158" s="186" t="s">
        <v>135</v>
      </c>
      <c r="E158" s="187" t="s">
        <v>238</v>
      </c>
      <c r="F158" s="188" t="s">
        <v>239</v>
      </c>
      <c r="G158" s="189" t="s">
        <v>240</v>
      </c>
      <c r="H158" s="190">
        <v>28</v>
      </c>
      <c r="I158" s="191"/>
      <c r="J158" s="192">
        <f>ROUND(I158*H158,2)</f>
        <v>0</v>
      </c>
      <c r="K158" s="193"/>
      <c r="L158" s="38"/>
      <c r="M158" s="194" t="s">
        <v>1</v>
      </c>
      <c r="N158" s="195" t="s">
        <v>42</v>
      </c>
      <c r="O158" s="70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8" t="s">
        <v>153</v>
      </c>
      <c r="AT158" s="198" t="s">
        <v>135</v>
      </c>
      <c r="AU158" s="198" t="s">
        <v>84</v>
      </c>
      <c r="AY158" s="16" t="s">
        <v>132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6" t="s">
        <v>84</v>
      </c>
      <c r="BK158" s="199">
        <f>ROUND(I158*H158,2)</f>
        <v>0</v>
      </c>
      <c r="BL158" s="16" t="s">
        <v>153</v>
      </c>
      <c r="BM158" s="198" t="s">
        <v>170</v>
      </c>
    </row>
    <row r="159" spans="1:65" s="2" customFormat="1" ht="10">
      <c r="A159" s="33"/>
      <c r="B159" s="34"/>
      <c r="C159" s="35"/>
      <c r="D159" s="200" t="s">
        <v>141</v>
      </c>
      <c r="E159" s="35"/>
      <c r="F159" s="201" t="s">
        <v>239</v>
      </c>
      <c r="G159" s="35"/>
      <c r="H159" s="35"/>
      <c r="I159" s="202"/>
      <c r="J159" s="35"/>
      <c r="K159" s="35"/>
      <c r="L159" s="38"/>
      <c r="M159" s="203"/>
      <c r="N159" s="204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141</v>
      </c>
      <c r="AU159" s="16" t="s">
        <v>84</v>
      </c>
    </row>
    <row r="160" spans="1:65" s="2" customFormat="1" ht="21.75" customHeight="1">
      <c r="A160" s="33"/>
      <c r="B160" s="34"/>
      <c r="C160" s="186" t="s">
        <v>161</v>
      </c>
      <c r="D160" s="186" t="s">
        <v>135</v>
      </c>
      <c r="E160" s="187" t="s">
        <v>241</v>
      </c>
      <c r="F160" s="188" t="s">
        <v>242</v>
      </c>
      <c r="G160" s="189" t="s">
        <v>240</v>
      </c>
      <c r="H160" s="190">
        <v>43</v>
      </c>
      <c r="I160" s="191"/>
      <c r="J160" s="192">
        <f>ROUND(I160*H160,2)</f>
        <v>0</v>
      </c>
      <c r="K160" s="193"/>
      <c r="L160" s="38"/>
      <c r="M160" s="194" t="s">
        <v>1</v>
      </c>
      <c r="N160" s="195" t="s">
        <v>42</v>
      </c>
      <c r="O160" s="70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8" t="s">
        <v>153</v>
      </c>
      <c r="AT160" s="198" t="s">
        <v>135</v>
      </c>
      <c r="AU160" s="198" t="s">
        <v>84</v>
      </c>
      <c r="AY160" s="16" t="s">
        <v>132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6" t="s">
        <v>84</v>
      </c>
      <c r="BK160" s="199">
        <f>ROUND(I160*H160,2)</f>
        <v>0</v>
      </c>
      <c r="BL160" s="16" t="s">
        <v>153</v>
      </c>
      <c r="BM160" s="198" t="s">
        <v>173</v>
      </c>
    </row>
    <row r="161" spans="1:65" s="2" customFormat="1" ht="10">
      <c r="A161" s="33"/>
      <c r="B161" s="34"/>
      <c r="C161" s="35"/>
      <c r="D161" s="200" t="s">
        <v>141</v>
      </c>
      <c r="E161" s="35"/>
      <c r="F161" s="201" t="s">
        <v>242</v>
      </c>
      <c r="G161" s="35"/>
      <c r="H161" s="35"/>
      <c r="I161" s="202"/>
      <c r="J161" s="35"/>
      <c r="K161" s="35"/>
      <c r="L161" s="38"/>
      <c r="M161" s="203"/>
      <c r="N161" s="204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141</v>
      </c>
      <c r="AU161" s="16" t="s">
        <v>84</v>
      </c>
    </row>
    <row r="162" spans="1:65" s="2" customFormat="1" ht="16.5" customHeight="1">
      <c r="A162" s="33"/>
      <c r="B162" s="34"/>
      <c r="C162" s="186" t="s">
        <v>167</v>
      </c>
      <c r="D162" s="186" t="s">
        <v>135</v>
      </c>
      <c r="E162" s="187" t="s">
        <v>243</v>
      </c>
      <c r="F162" s="188" t="s">
        <v>244</v>
      </c>
      <c r="G162" s="189" t="s">
        <v>245</v>
      </c>
      <c r="H162" s="190">
        <v>17.579999999999998</v>
      </c>
      <c r="I162" s="191"/>
      <c r="J162" s="192">
        <f>ROUND(I162*H162,2)</f>
        <v>0</v>
      </c>
      <c r="K162" s="193"/>
      <c r="L162" s="38"/>
      <c r="M162" s="194" t="s">
        <v>1</v>
      </c>
      <c r="N162" s="195" t="s">
        <v>42</v>
      </c>
      <c r="O162" s="70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8" t="s">
        <v>153</v>
      </c>
      <c r="AT162" s="198" t="s">
        <v>135</v>
      </c>
      <c r="AU162" s="198" t="s">
        <v>84</v>
      </c>
      <c r="AY162" s="16" t="s">
        <v>132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6" t="s">
        <v>84</v>
      </c>
      <c r="BK162" s="199">
        <f>ROUND(I162*H162,2)</f>
        <v>0</v>
      </c>
      <c r="BL162" s="16" t="s">
        <v>153</v>
      </c>
      <c r="BM162" s="198" t="s">
        <v>178</v>
      </c>
    </row>
    <row r="163" spans="1:65" s="2" customFormat="1" ht="10">
      <c r="A163" s="33"/>
      <c r="B163" s="34"/>
      <c r="C163" s="35"/>
      <c r="D163" s="200" t="s">
        <v>141</v>
      </c>
      <c r="E163" s="35"/>
      <c r="F163" s="201" t="s">
        <v>244</v>
      </c>
      <c r="G163" s="35"/>
      <c r="H163" s="35"/>
      <c r="I163" s="202"/>
      <c r="J163" s="35"/>
      <c r="K163" s="35"/>
      <c r="L163" s="38"/>
      <c r="M163" s="203"/>
      <c r="N163" s="204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141</v>
      </c>
      <c r="AU163" s="16" t="s">
        <v>84</v>
      </c>
    </row>
    <row r="164" spans="1:65" s="2" customFormat="1" ht="18">
      <c r="A164" s="33"/>
      <c r="B164" s="34"/>
      <c r="C164" s="35"/>
      <c r="D164" s="200" t="s">
        <v>142</v>
      </c>
      <c r="E164" s="35"/>
      <c r="F164" s="205" t="s">
        <v>246</v>
      </c>
      <c r="G164" s="35"/>
      <c r="H164" s="35"/>
      <c r="I164" s="202"/>
      <c r="J164" s="35"/>
      <c r="K164" s="35"/>
      <c r="L164" s="38"/>
      <c r="M164" s="203"/>
      <c r="N164" s="204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142</v>
      </c>
      <c r="AU164" s="16" t="s">
        <v>84</v>
      </c>
    </row>
    <row r="165" spans="1:65" s="13" customFormat="1" ht="10">
      <c r="B165" s="210"/>
      <c r="C165" s="211"/>
      <c r="D165" s="200" t="s">
        <v>227</v>
      </c>
      <c r="E165" s="212" t="s">
        <v>1</v>
      </c>
      <c r="F165" s="213" t="s">
        <v>247</v>
      </c>
      <c r="G165" s="211"/>
      <c r="H165" s="214">
        <v>17.579999999999998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227</v>
      </c>
      <c r="AU165" s="220" t="s">
        <v>84</v>
      </c>
      <c r="AV165" s="13" t="s">
        <v>86</v>
      </c>
      <c r="AW165" s="13" t="s">
        <v>33</v>
      </c>
      <c r="AX165" s="13" t="s">
        <v>77</v>
      </c>
      <c r="AY165" s="220" t="s">
        <v>132</v>
      </c>
    </row>
    <row r="166" spans="1:65" s="14" customFormat="1" ht="10">
      <c r="B166" s="221"/>
      <c r="C166" s="222"/>
      <c r="D166" s="200" t="s">
        <v>227</v>
      </c>
      <c r="E166" s="223" t="s">
        <v>1</v>
      </c>
      <c r="F166" s="224" t="s">
        <v>229</v>
      </c>
      <c r="G166" s="222"/>
      <c r="H166" s="225">
        <v>17.579999999999998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227</v>
      </c>
      <c r="AU166" s="231" t="s">
        <v>84</v>
      </c>
      <c r="AV166" s="14" t="s">
        <v>153</v>
      </c>
      <c r="AW166" s="14" t="s">
        <v>33</v>
      </c>
      <c r="AX166" s="14" t="s">
        <v>84</v>
      </c>
      <c r="AY166" s="231" t="s">
        <v>132</v>
      </c>
    </row>
    <row r="167" spans="1:65" s="2" customFormat="1" ht="24.15" customHeight="1">
      <c r="A167" s="33"/>
      <c r="B167" s="34"/>
      <c r="C167" s="186" t="s">
        <v>165</v>
      </c>
      <c r="D167" s="186" t="s">
        <v>135</v>
      </c>
      <c r="E167" s="187" t="s">
        <v>248</v>
      </c>
      <c r="F167" s="188" t="s">
        <v>249</v>
      </c>
      <c r="G167" s="189" t="s">
        <v>245</v>
      </c>
      <c r="H167" s="190">
        <v>22.138000000000002</v>
      </c>
      <c r="I167" s="191"/>
      <c r="J167" s="192">
        <f>ROUND(I167*H167,2)</f>
        <v>0</v>
      </c>
      <c r="K167" s="193"/>
      <c r="L167" s="38"/>
      <c r="M167" s="194" t="s">
        <v>1</v>
      </c>
      <c r="N167" s="195" t="s">
        <v>42</v>
      </c>
      <c r="O167" s="70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8" t="s">
        <v>153</v>
      </c>
      <c r="AT167" s="198" t="s">
        <v>135</v>
      </c>
      <c r="AU167" s="198" t="s">
        <v>84</v>
      </c>
      <c r="AY167" s="16" t="s">
        <v>132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6" t="s">
        <v>84</v>
      </c>
      <c r="BK167" s="199">
        <f>ROUND(I167*H167,2)</f>
        <v>0</v>
      </c>
      <c r="BL167" s="16" t="s">
        <v>153</v>
      </c>
      <c r="BM167" s="198" t="s">
        <v>182</v>
      </c>
    </row>
    <row r="168" spans="1:65" s="2" customFormat="1" ht="18">
      <c r="A168" s="33"/>
      <c r="B168" s="34"/>
      <c r="C168" s="35"/>
      <c r="D168" s="200" t="s">
        <v>141</v>
      </c>
      <c r="E168" s="35"/>
      <c r="F168" s="201" t="s">
        <v>249</v>
      </c>
      <c r="G168" s="35"/>
      <c r="H168" s="35"/>
      <c r="I168" s="202"/>
      <c r="J168" s="35"/>
      <c r="K168" s="35"/>
      <c r="L168" s="38"/>
      <c r="M168" s="203"/>
      <c r="N168" s="204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141</v>
      </c>
      <c r="AU168" s="16" t="s">
        <v>84</v>
      </c>
    </row>
    <row r="169" spans="1:65" s="2" customFormat="1" ht="24.15" customHeight="1">
      <c r="A169" s="33"/>
      <c r="B169" s="34"/>
      <c r="C169" s="186" t="s">
        <v>175</v>
      </c>
      <c r="D169" s="186" t="s">
        <v>135</v>
      </c>
      <c r="E169" s="187" t="s">
        <v>250</v>
      </c>
      <c r="F169" s="188" t="s">
        <v>251</v>
      </c>
      <c r="G169" s="189" t="s">
        <v>245</v>
      </c>
      <c r="H169" s="190">
        <v>9.18</v>
      </c>
      <c r="I169" s="191"/>
      <c r="J169" s="192">
        <f>ROUND(I169*H169,2)</f>
        <v>0</v>
      </c>
      <c r="K169" s="193"/>
      <c r="L169" s="38"/>
      <c r="M169" s="194" t="s">
        <v>1</v>
      </c>
      <c r="N169" s="195" t="s">
        <v>42</v>
      </c>
      <c r="O169" s="70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8" t="s">
        <v>153</v>
      </c>
      <c r="AT169" s="198" t="s">
        <v>135</v>
      </c>
      <c r="AU169" s="198" t="s">
        <v>84</v>
      </c>
      <c r="AY169" s="16" t="s">
        <v>132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6" t="s">
        <v>84</v>
      </c>
      <c r="BK169" s="199">
        <f>ROUND(I169*H169,2)</f>
        <v>0</v>
      </c>
      <c r="BL169" s="16" t="s">
        <v>153</v>
      </c>
      <c r="BM169" s="198" t="s">
        <v>187</v>
      </c>
    </row>
    <row r="170" spans="1:65" s="2" customFormat="1" ht="18">
      <c r="A170" s="33"/>
      <c r="B170" s="34"/>
      <c r="C170" s="35"/>
      <c r="D170" s="200" t="s">
        <v>141</v>
      </c>
      <c r="E170" s="35"/>
      <c r="F170" s="201" t="s">
        <v>251</v>
      </c>
      <c r="G170" s="35"/>
      <c r="H170" s="35"/>
      <c r="I170" s="202"/>
      <c r="J170" s="35"/>
      <c r="K170" s="35"/>
      <c r="L170" s="38"/>
      <c r="M170" s="203"/>
      <c r="N170" s="204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141</v>
      </c>
      <c r="AU170" s="16" t="s">
        <v>84</v>
      </c>
    </row>
    <row r="171" spans="1:65" s="2" customFormat="1" ht="21.75" customHeight="1">
      <c r="A171" s="33"/>
      <c r="B171" s="34"/>
      <c r="C171" s="186" t="s">
        <v>170</v>
      </c>
      <c r="D171" s="186" t="s">
        <v>135</v>
      </c>
      <c r="E171" s="187" t="s">
        <v>252</v>
      </c>
      <c r="F171" s="188" t="s">
        <v>253</v>
      </c>
      <c r="G171" s="189" t="s">
        <v>245</v>
      </c>
      <c r="H171" s="190">
        <v>71.254999999999995</v>
      </c>
      <c r="I171" s="191"/>
      <c r="J171" s="192">
        <f>ROUND(I171*H171,2)</f>
        <v>0</v>
      </c>
      <c r="K171" s="193"/>
      <c r="L171" s="38"/>
      <c r="M171" s="194" t="s">
        <v>1</v>
      </c>
      <c r="N171" s="195" t="s">
        <v>42</v>
      </c>
      <c r="O171" s="70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8" t="s">
        <v>153</v>
      </c>
      <c r="AT171" s="198" t="s">
        <v>135</v>
      </c>
      <c r="AU171" s="198" t="s">
        <v>84</v>
      </c>
      <c r="AY171" s="16" t="s">
        <v>132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6" t="s">
        <v>84</v>
      </c>
      <c r="BK171" s="199">
        <f>ROUND(I171*H171,2)</f>
        <v>0</v>
      </c>
      <c r="BL171" s="16" t="s">
        <v>153</v>
      </c>
      <c r="BM171" s="198" t="s">
        <v>191</v>
      </c>
    </row>
    <row r="172" spans="1:65" s="2" customFormat="1" ht="10">
      <c r="A172" s="33"/>
      <c r="B172" s="34"/>
      <c r="C172" s="35"/>
      <c r="D172" s="200" t="s">
        <v>141</v>
      </c>
      <c r="E172" s="35"/>
      <c r="F172" s="201" t="s">
        <v>253</v>
      </c>
      <c r="G172" s="35"/>
      <c r="H172" s="35"/>
      <c r="I172" s="202"/>
      <c r="J172" s="35"/>
      <c r="K172" s="35"/>
      <c r="L172" s="38"/>
      <c r="M172" s="203"/>
      <c r="N172" s="204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141</v>
      </c>
      <c r="AU172" s="16" t="s">
        <v>84</v>
      </c>
    </row>
    <row r="173" spans="1:65" s="13" customFormat="1" ht="10">
      <c r="B173" s="210"/>
      <c r="C173" s="211"/>
      <c r="D173" s="200" t="s">
        <v>227</v>
      </c>
      <c r="E173" s="212" t="s">
        <v>1</v>
      </c>
      <c r="F173" s="213" t="s">
        <v>254</v>
      </c>
      <c r="G173" s="211"/>
      <c r="H173" s="214">
        <v>18.555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227</v>
      </c>
      <c r="AU173" s="220" t="s">
        <v>84</v>
      </c>
      <c r="AV173" s="13" t="s">
        <v>86</v>
      </c>
      <c r="AW173" s="13" t="s">
        <v>33</v>
      </c>
      <c r="AX173" s="13" t="s">
        <v>77</v>
      </c>
      <c r="AY173" s="220" t="s">
        <v>132</v>
      </c>
    </row>
    <row r="174" spans="1:65" s="13" customFormat="1" ht="10">
      <c r="B174" s="210"/>
      <c r="C174" s="211"/>
      <c r="D174" s="200" t="s">
        <v>227</v>
      </c>
      <c r="E174" s="212" t="s">
        <v>1</v>
      </c>
      <c r="F174" s="213" t="s">
        <v>255</v>
      </c>
      <c r="G174" s="211"/>
      <c r="H174" s="214">
        <v>49.1</v>
      </c>
      <c r="I174" s="215"/>
      <c r="J174" s="211"/>
      <c r="K174" s="211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227</v>
      </c>
      <c r="AU174" s="220" t="s">
        <v>84</v>
      </c>
      <c r="AV174" s="13" t="s">
        <v>86</v>
      </c>
      <c r="AW174" s="13" t="s">
        <v>33</v>
      </c>
      <c r="AX174" s="13" t="s">
        <v>77</v>
      </c>
      <c r="AY174" s="220" t="s">
        <v>132</v>
      </c>
    </row>
    <row r="175" spans="1:65" s="13" customFormat="1" ht="10">
      <c r="B175" s="210"/>
      <c r="C175" s="211"/>
      <c r="D175" s="200" t="s">
        <v>227</v>
      </c>
      <c r="E175" s="212" t="s">
        <v>1</v>
      </c>
      <c r="F175" s="213" t="s">
        <v>256</v>
      </c>
      <c r="G175" s="211"/>
      <c r="H175" s="214">
        <v>3.6</v>
      </c>
      <c r="I175" s="215"/>
      <c r="J175" s="211"/>
      <c r="K175" s="211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227</v>
      </c>
      <c r="AU175" s="220" t="s">
        <v>84</v>
      </c>
      <c r="AV175" s="13" t="s">
        <v>86</v>
      </c>
      <c r="AW175" s="13" t="s">
        <v>33</v>
      </c>
      <c r="AX175" s="13" t="s">
        <v>77</v>
      </c>
      <c r="AY175" s="220" t="s">
        <v>132</v>
      </c>
    </row>
    <row r="176" spans="1:65" s="14" customFormat="1" ht="10">
      <c r="B176" s="221"/>
      <c r="C176" s="222"/>
      <c r="D176" s="200" t="s">
        <v>227</v>
      </c>
      <c r="E176" s="223" t="s">
        <v>1</v>
      </c>
      <c r="F176" s="224" t="s">
        <v>229</v>
      </c>
      <c r="G176" s="222"/>
      <c r="H176" s="225">
        <v>71.254999999999995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227</v>
      </c>
      <c r="AU176" s="231" t="s">
        <v>84</v>
      </c>
      <c r="AV176" s="14" t="s">
        <v>153</v>
      </c>
      <c r="AW176" s="14" t="s">
        <v>33</v>
      </c>
      <c r="AX176" s="14" t="s">
        <v>84</v>
      </c>
      <c r="AY176" s="231" t="s">
        <v>132</v>
      </c>
    </row>
    <row r="177" spans="1:65" s="2" customFormat="1" ht="21.75" customHeight="1">
      <c r="A177" s="33"/>
      <c r="B177" s="34"/>
      <c r="C177" s="186" t="s">
        <v>184</v>
      </c>
      <c r="D177" s="186" t="s">
        <v>135</v>
      </c>
      <c r="E177" s="187" t="s">
        <v>257</v>
      </c>
      <c r="F177" s="188" t="s">
        <v>258</v>
      </c>
      <c r="G177" s="189" t="s">
        <v>245</v>
      </c>
      <c r="H177" s="190">
        <v>71.254999999999995</v>
      </c>
      <c r="I177" s="191"/>
      <c r="J177" s="192">
        <f>ROUND(I177*H177,2)</f>
        <v>0</v>
      </c>
      <c r="K177" s="193"/>
      <c r="L177" s="38"/>
      <c r="M177" s="194" t="s">
        <v>1</v>
      </c>
      <c r="N177" s="195" t="s">
        <v>42</v>
      </c>
      <c r="O177" s="70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8" t="s">
        <v>153</v>
      </c>
      <c r="AT177" s="198" t="s">
        <v>135</v>
      </c>
      <c r="AU177" s="198" t="s">
        <v>84</v>
      </c>
      <c r="AY177" s="16" t="s">
        <v>132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6" t="s">
        <v>84</v>
      </c>
      <c r="BK177" s="199">
        <f>ROUND(I177*H177,2)</f>
        <v>0</v>
      </c>
      <c r="BL177" s="16" t="s">
        <v>153</v>
      </c>
      <c r="BM177" s="198" t="s">
        <v>259</v>
      </c>
    </row>
    <row r="178" spans="1:65" s="2" customFormat="1" ht="10">
      <c r="A178" s="33"/>
      <c r="B178" s="34"/>
      <c r="C178" s="35"/>
      <c r="D178" s="200" t="s">
        <v>141</v>
      </c>
      <c r="E178" s="35"/>
      <c r="F178" s="201" t="s">
        <v>258</v>
      </c>
      <c r="G178" s="35"/>
      <c r="H178" s="35"/>
      <c r="I178" s="202"/>
      <c r="J178" s="35"/>
      <c r="K178" s="35"/>
      <c r="L178" s="38"/>
      <c r="M178" s="203"/>
      <c r="N178" s="204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141</v>
      </c>
      <c r="AU178" s="16" t="s">
        <v>84</v>
      </c>
    </row>
    <row r="179" spans="1:65" s="2" customFormat="1" ht="21.75" customHeight="1">
      <c r="A179" s="33"/>
      <c r="B179" s="34"/>
      <c r="C179" s="186" t="s">
        <v>173</v>
      </c>
      <c r="D179" s="186" t="s">
        <v>135</v>
      </c>
      <c r="E179" s="187" t="s">
        <v>260</v>
      </c>
      <c r="F179" s="188" t="s">
        <v>261</v>
      </c>
      <c r="G179" s="189" t="s">
        <v>245</v>
      </c>
      <c r="H179" s="190">
        <v>71.254999999999995</v>
      </c>
      <c r="I179" s="191"/>
      <c r="J179" s="192">
        <f>ROUND(I179*H179,2)</f>
        <v>0</v>
      </c>
      <c r="K179" s="193"/>
      <c r="L179" s="38"/>
      <c r="M179" s="194" t="s">
        <v>1</v>
      </c>
      <c r="N179" s="195" t="s">
        <v>42</v>
      </c>
      <c r="O179" s="70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8" t="s">
        <v>153</v>
      </c>
      <c r="AT179" s="198" t="s">
        <v>135</v>
      </c>
      <c r="AU179" s="198" t="s">
        <v>84</v>
      </c>
      <c r="AY179" s="16" t="s">
        <v>132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6" t="s">
        <v>84</v>
      </c>
      <c r="BK179" s="199">
        <f>ROUND(I179*H179,2)</f>
        <v>0</v>
      </c>
      <c r="BL179" s="16" t="s">
        <v>153</v>
      </c>
      <c r="BM179" s="198" t="s">
        <v>262</v>
      </c>
    </row>
    <row r="180" spans="1:65" s="2" customFormat="1" ht="10">
      <c r="A180" s="33"/>
      <c r="B180" s="34"/>
      <c r="C180" s="35"/>
      <c r="D180" s="200" t="s">
        <v>141</v>
      </c>
      <c r="E180" s="35"/>
      <c r="F180" s="201" t="s">
        <v>261</v>
      </c>
      <c r="G180" s="35"/>
      <c r="H180" s="35"/>
      <c r="I180" s="202"/>
      <c r="J180" s="35"/>
      <c r="K180" s="35"/>
      <c r="L180" s="38"/>
      <c r="M180" s="203"/>
      <c r="N180" s="204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141</v>
      </c>
      <c r="AU180" s="16" t="s">
        <v>84</v>
      </c>
    </row>
    <row r="181" spans="1:65" s="2" customFormat="1" ht="16.5" customHeight="1">
      <c r="A181" s="33"/>
      <c r="B181" s="34"/>
      <c r="C181" s="186" t="s">
        <v>263</v>
      </c>
      <c r="D181" s="186" t="s">
        <v>135</v>
      </c>
      <c r="E181" s="187" t="s">
        <v>264</v>
      </c>
      <c r="F181" s="188" t="s">
        <v>265</v>
      </c>
      <c r="G181" s="189" t="s">
        <v>245</v>
      </c>
      <c r="H181" s="190">
        <v>763.14499999999998</v>
      </c>
      <c r="I181" s="191"/>
      <c r="J181" s="192">
        <f>ROUND(I181*H181,2)</f>
        <v>0</v>
      </c>
      <c r="K181" s="193"/>
      <c r="L181" s="38"/>
      <c r="M181" s="194" t="s">
        <v>1</v>
      </c>
      <c r="N181" s="195" t="s">
        <v>42</v>
      </c>
      <c r="O181" s="70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8" t="s">
        <v>153</v>
      </c>
      <c r="AT181" s="198" t="s">
        <v>135</v>
      </c>
      <c r="AU181" s="198" t="s">
        <v>84</v>
      </c>
      <c r="AY181" s="16" t="s">
        <v>132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6" t="s">
        <v>84</v>
      </c>
      <c r="BK181" s="199">
        <f>ROUND(I181*H181,2)</f>
        <v>0</v>
      </c>
      <c r="BL181" s="16" t="s">
        <v>153</v>
      </c>
      <c r="BM181" s="198" t="s">
        <v>266</v>
      </c>
    </row>
    <row r="182" spans="1:65" s="2" customFormat="1" ht="10">
      <c r="A182" s="33"/>
      <c r="B182" s="34"/>
      <c r="C182" s="35"/>
      <c r="D182" s="200" t="s">
        <v>141</v>
      </c>
      <c r="E182" s="35"/>
      <c r="F182" s="201" t="s">
        <v>265</v>
      </c>
      <c r="G182" s="35"/>
      <c r="H182" s="35"/>
      <c r="I182" s="202"/>
      <c r="J182" s="35"/>
      <c r="K182" s="35"/>
      <c r="L182" s="38"/>
      <c r="M182" s="203"/>
      <c r="N182" s="204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141</v>
      </c>
      <c r="AU182" s="16" t="s">
        <v>84</v>
      </c>
    </row>
    <row r="183" spans="1:65" s="2" customFormat="1" ht="21.75" customHeight="1">
      <c r="A183" s="33"/>
      <c r="B183" s="34"/>
      <c r="C183" s="186" t="s">
        <v>178</v>
      </c>
      <c r="D183" s="186" t="s">
        <v>135</v>
      </c>
      <c r="E183" s="187" t="s">
        <v>267</v>
      </c>
      <c r="F183" s="188" t="s">
        <v>268</v>
      </c>
      <c r="G183" s="189" t="s">
        <v>245</v>
      </c>
      <c r="H183" s="190">
        <v>48.238</v>
      </c>
      <c r="I183" s="191"/>
      <c r="J183" s="192">
        <f>ROUND(I183*H183,2)</f>
        <v>0</v>
      </c>
      <c r="K183" s="193"/>
      <c r="L183" s="38"/>
      <c r="M183" s="194" t="s">
        <v>1</v>
      </c>
      <c r="N183" s="195" t="s">
        <v>42</v>
      </c>
      <c r="O183" s="70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8" t="s">
        <v>153</v>
      </c>
      <c r="AT183" s="198" t="s">
        <v>135</v>
      </c>
      <c r="AU183" s="198" t="s">
        <v>84</v>
      </c>
      <c r="AY183" s="16" t="s">
        <v>132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6" t="s">
        <v>84</v>
      </c>
      <c r="BK183" s="199">
        <f>ROUND(I183*H183,2)</f>
        <v>0</v>
      </c>
      <c r="BL183" s="16" t="s">
        <v>153</v>
      </c>
      <c r="BM183" s="198" t="s">
        <v>269</v>
      </c>
    </row>
    <row r="184" spans="1:65" s="2" customFormat="1" ht="10">
      <c r="A184" s="33"/>
      <c r="B184" s="34"/>
      <c r="C184" s="35"/>
      <c r="D184" s="200" t="s">
        <v>141</v>
      </c>
      <c r="E184" s="35"/>
      <c r="F184" s="201" t="s">
        <v>268</v>
      </c>
      <c r="G184" s="35"/>
      <c r="H184" s="35"/>
      <c r="I184" s="202"/>
      <c r="J184" s="35"/>
      <c r="K184" s="35"/>
      <c r="L184" s="38"/>
      <c r="M184" s="203"/>
      <c r="N184" s="204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141</v>
      </c>
      <c r="AU184" s="16" t="s">
        <v>84</v>
      </c>
    </row>
    <row r="185" spans="1:65" s="2" customFormat="1" ht="21.75" customHeight="1">
      <c r="A185" s="33"/>
      <c r="B185" s="34"/>
      <c r="C185" s="186" t="s">
        <v>8</v>
      </c>
      <c r="D185" s="186" t="s">
        <v>135</v>
      </c>
      <c r="E185" s="187" t="s">
        <v>270</v>
      </c>
      <c r="F185" s="188" t="s">
        <v>271</v>
      </c>
      <c r="G185" s="189" t="s">
        <v>245</v>
      </c>
      <c r="H185" s="190">
        <v>140.94999999999999</v>
      </c>
      <c r="I185" s="191"/>
      <c r="J185" s="192">
        <f>ROUND(I185*H185,2)</f>
        <v>0</v>
      </c>
      <c r="K185" s="193"/>
      <c r="L185" s="38"/>
      <c r="M185" s="194" t="s">
        <v>1</v>
      </c>
      <c r="N185" s="195" t="s">
        <v>42</v>
      </c>
      <c r="O185" s="70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8" t="s">
        <v>153</v>
      </c>
      <c r="AT185" s="198" t="s">
        <v>135</v>
      </c>
      <c r="AU185" s="198" t="s">
        <v>84</v>
      </c>
      <c r="AY185" s="16" t="s">
        <v>132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6" t="s">
        <v>84</v>
      </c>
      <c r="BK185" s="199">
        <f>ROUND(I185*H185,2)</f>
        <v>0</v>
      </c>
      <c r="BL185" s="16" t="s">
        <v>153</v>
      </c>
      <c r="BM185" s="198" t="s">
        <v>272</v>
      </c>
    </row>
    <row r="186" spans="1:65" s="2" customFormat="1" ht="10">
      <c r="A186" s="33"/>
      <c r="B186" s="34"/>
      <c r="C186" s="35"/>
      <c r="D186" s="200" t="s">
        <v>141</v>
      </c>
      <c r="E186" s="35"/>
      <c r="F186" s="201" t="s">
        <v>271</v>
      </c>
      <c r="G186" s="35"/>
      <c r="H186" s="35"/>
      <c r="I186" s="202"/>
      <c r="J186" s="35"/>
      <c r="K186" s="35"/>
      <c r="L186" s="38"/>
      <c r="M186" s="203"/>
      <c r="N186" s="204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141</v>
      </c>
      <c r="AU186" s="16" t="s">
        <v>84</v>
      </c>
    </row>
    <row r="187" spans="1:65" s="2" customFormat="1" ht="18">
      <c r="A187" s="33"/>
      <c r="B187" s="34"/>
      <c r="C187" s="35"/>
      <c r="D187" s="200" t="s">
        <v>142</v>
      </c>
      <c r="E187" s="35"/>
      <c r="F187" s="205" t="s">
        <v>273</v>
      </c>
      <c r="G187" s="35"/>
      <c r="H187" s="35"/>
      <c r="I187" s="202"/>
      <c r="J187" s="35"/>
      <c r="K187" s="35"/>
      <c r="L187" s="38"/>
      <c r="M187" s="203"/>
      <c r="N187" s="204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142</v>
      </c>
      <c r="AU187" s="16" t="s">
        <v>84</v>
      </c>
    </row>
    <row r="188" spans="1:65" s="2" customFormat="1" ht="16.5" customHeight="1">
      <c r="A188" s="33"/>
      <c r="B188" s="34"/>
      <c r="C188" s="186" t="s">
        <v>182</v>
      </c>
      <c r="D188" s="186" t="s">
        <v>135</v>
      </c>
      <c r="E188" s="187" t="s">
        <v>274</v>
      </c>
      <c r="F188" s="188" t="s">
        <v>275</v>
      </c>
      <c r="G188" s="189" t="s">
        <v>245</v>
      </c>
      <c r="H188" s="190">
        <v>6.4420000000000002</v>
      </c>
      <c r="I188" s="191"/>
      <c r="J188" s="192">
        <f>ROUND(I188*H188,2)</f>
        <v>0</v>
      </c>
      <c r="K188" s="193"/>
      <c r="L188" s="38"/>
      <c r="M188" s="194" t="s">
        <v>1</v>
      </c>
      <c r="N188" s="195" t="s">
        <v>42</v>
      </c>
      <c r="O188" s="70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8" t="s">
        <v>153</v>
      </c>
      <c r="AT188" s="198" t="s">
        <v>135</v>
      </c>
      <c r="AU188" s="198" t="s">
        <v>84</v>
      </c>
      <c r="AY188" s="16" t="s">
        <v>132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6" t="s">
        <v>84</v>
      </c>
      <c r="BK188" s="199">
        <f>ROUND(I188*H188,2)</f>
        <v>0</v>
      </c>
      <c r="BL188" s="16" t="s">
        <v>153</v>
      </c>
      <c r="BM188" s="198" t="s">
        <v>276</v>
      </c>
    </row>
    <row r="189" spans="1:65" s="2" customFormat="1" ht="10">
      <c r="A189" s="33"/>
      <c r="B189" s="34"/>
      <c r="C189" s="35"/>
      <c r="D189" s="200" t="s">
        <v>141</v>
      </c>
      <c r="E189" s="35"/>
      <c r="F189" s="201" t="s">
        <v>275</v>
      </c>
      <c r="G189" s="35"/>
      <c r="H189" s="35"/>
      <c r="I189" s="202"/>
      <c r="J189" s="35"/>
      <c r="K189" s="35"/>
      <c r="L189" s="38"/>
      <c r="M189" s="203"/>
      <c r="N189" s="204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141</v>
      </c>
      <c r="AU189" s="16" t="s">
        <v>84</v>
      </c>
    </row>
    <row r="190" spans="1:65" s="2" customFormat="1" ht="21.75" customHeight="1">
      <c r="A190" s="33"/>
      <c r="B190" s="34"/>
      <c r="C190" s="186" t="s">
        <v>277</v>
      </c>
      <c r="D190" s="186" t="s">
        <v>135</v>
      </c>
      <c r="E190" s="187" t="s">
        <v>278</v>
      </c>
      <c r="F190" s="188" t="s">
        <v>279</v>
      </c>
      <c r="G190" s="189" t="s">
        <v>245</v>
      </c>
      <c r="H190" s="190">
        <v>2.5939999999999999</v>
      </c>
      <c r="I190" s="191"/>
      <c r="J190" s="192">
        <f>ROUND(I190*H190,2)</f>
        <v>0</v>
      </c>
      <c r="K190" s="193"/>
      <c r="L190" s="38"/>
      <c r="M190" s="194" t="s">
        <v>1</v>
      </c>
      <c r="N190" s="195" t="s">
        <v>42</v>
      </c>
      <c r="O190" s="70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8" t="s">
        <v>153</v>
      </c>
      <c r="AT190" s="198" t="s">
        <v>135</v>
      </c>
      <c r="AU190" s="198" t="s">
        <v>84</v>
      </c>
      <c r="AY190" s="16" t="s">
        <v>132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6" t="s">
        <v>84</v>
      </c>
      <c r="BK190" s="199">
        <f>ROUND(I190*H190,2)</f>
        <v>0</v>
      </c>
      <c r="BL190" s="16" t="s">
        <v>153</v>
      </c>
      <c r="BM190" s="198" t="s">
        <v>280</v>
      </c>
    </row>
    <row r="191" spans="1:65" s="2" customFormat="1" ht="10">
      <c r="A191" s="33"/>
      <c r="B191" s="34"/>
      <c r="C191" s="35"/>
      <c r="D191" s="200" t="s">
        <v>141</v>
      </c>
      <c r="E191" s="35"/>
      <c r="F191" s="201" t="s">
        <v>279</v>
      </c>
      <c r="G191" s="35"/>
      <c r="H191" s="35"/>
      <c r="I191" s="202"/>
      <c r="J191" s="35"/>
      <c r="K191" s="35"/>
      <c r="L191" s="38"/>
      <c r="M191" s="203"/>
      <c r="N191" s="204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141</v>
      </c>
      <c r="AU191" s="16" t="s">
        <v>84</v>
      </c>
    </row>
    <row r="192" spans="1:65" s="2" customFormat="1" ht="21.75" customHeight="1">
      <c r="A192" s="33"/>
      <c r="B192" s="34"/>
      <c r="C192" s="186" t="s">
        <v>187</v>
      </c>
      <c r="D192" s="186" t="s">
        <v>135</v>
      </c>
      <c r="E192" s="187" t="s">
        <v>281</v>
      </c>
      <c r="F192" s="188" t="s">
        <v>282</v>
      </c>
      <c r="G192" s="189" t="s">
        <v>245</v>
      </c>
      <c r="H192" s="190">
        <v>879.72199999999998</v>
      </c>
      <c r="I192" s="191"/>
      <c r="J192" s="192">
        <f>ROUND(I192*H192,2)</f>
        <v>0</v>
      </c>
      <c r="K192" s="193"/>
      <c r="L192" s="38"/>
      <c r="M192" s="194" t="s">
        <v>1</v>
      </c>
      <c r="N192" s="195" t="s">
        <v>42</v>
      </c>
      <c r="O192" s="70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8" t="s">
        <v>153</v>
      </c>
      <c r="AT192" s="198" t="s">
        <v>135</v>
      </c>
      <c r="AU192" s="198" t="s">
        <v>84</v>
      </c>
      <c r="AY192" s="16" t="s">
        <v>132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6" t="s">
        <v>84</v>
      </c>
      <c r="BK192" s="199">
        <f>ROUND(I192*H192,2)</f>
        <v>0</v>
      </c>
      <c r="BL192" s="16" t="s">
        <v>153</v>
      </c>
      <c r="BM192" s="198" t="s">
        <v>283</v>
      </c>
    </row>
    <row r="193" spans="1:65" s="2" customFormat="1" ht="10">
      <c r="A193" s="33"/>
      <c r="B193" s="34"/>
      <c r="C193" s="35"/>
      <c r="D193" s="200" t="s">
        <v>141</v>
      </c>
      <c r="E193" s="35"/>
      <c r="F193" s="201" t="s">
        <v>282</v>
      </c>
      <c r="G193" s="35"/>
      <c r="H193" s="35"/>
      <c r="I193" s="202"/>
      <c r="J193" s="35"/>
      <c r="K193" s="35"/>
      <c r="L193" s="38"/>
      <c r="M193" s="203"/>
      <c r="N193" s="204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141</v>
      </c>
      <c r="AU193" s="16" t="s">
        <v>84</v>
      </c>
    </row>
    <row r="194" spans="1:65" s="13" customFormat="1" ht="10">
      <c r="B194" s="210"/>
      <c r="C194" s="211"/>
      <c r="D194" s="200" t="s">
        <v>227</v>
      </c>
      <c r="E194" s="212" t="s">
        <v>1</v>
      </c>
      <c r="F194" s="213" t="s">
        <v>284</v>
      </c>
      <c r="G194" s="211"/>
      <c r="H194" s="214">
        <v>879.72199999999998</v>
      </c>
      <c r="I194" s="215"/>
      <c r="J194" s="211"/>
      <c r="K194" s="211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227</v>
      </c>
      <c r="AU194" s="220" t="s">
        <v>84</v>
      </c>
      <c r="AV194" s="13" t="s">
        <v>86</v>
      </c>
      <c r="AW194" s="13" t="s">
        <v>33</v>
      </c>
      <c r="AX194" s="13" t="s">
        <v>77</v>
      </c>
      <c r="AY194" s="220" t="s">
        <v>132</v>
      </c>
    </row>
    <row r="195" spans="1:65" s="14" customFormat="1" ht="10">
      <c r="B195" s="221"/>
      <c r="C195" s="222"/>
      <c r="D195" s="200" t="s">
        <v>227</v>
      </c>
      <c r="E195" s="223" t="s">
        <v>1</v>
      </c>
      <c r="F195" s="224" t="s">
        <v>229</v>
      </c>
      <c r="G195" s="222"/>
      <c r="H195" s="225">
        <v>879.72199999999998</v>
      </c>
      <c r="I195" s="226"/>
      <c r="J195" s="222"/>
      <c r="K195" s="222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227</v>
      </c>
      <c r="AU195" s="231" t="s">
        <v>84</v>
      </c>
      <c r="AV195" s="14" t="s">
        <v>153</v>
      </c>
      <c r="AW195" s="14" t="s">
        <v>33</v>
      </c>
      <c r="AX195" s="14" t="s">
        <v>84</v>
      </c>
      <c r="AY195" s="231" t="s">
        <v>132</v>
      </c>
    </row>
    <row r="196" spans="1:65" s="2" customFormat="1" ht="16.5" customHeight="1">
      <c r="A196" s="33"/>
      <c r="B196" s="34"/>
      <c r="C196" s="186" t="s">
        <v>285</v>
      </c>
      <c r="D196" s="186" t="s">
        <v>135</v>
      </c>
      <c r="E196" s="187" t="s">
        <v>286</v>
      </c>
      <c r="F196" s="188" t="s">
        <v>287</v>
      </c>
      <c r="G196" s="189" t="s">
        <v>245</v>
      </c>
      <c r="H196" s="190">
        <v>879.72199999999998</v>
      </c>
      <c r="I196" s="191"/>
      <c r="J196" s="192">
        <f>ROUND(I196*H196,2)</f>
        <v>0</v>
      </c>
      <c r="K196" s="193"/>
      <c r="L196" s="38"/>
      <c r="M196" s="194" t="s">
        <v>1</v>
      </c>
      <c r="N196" s="195" t="s">
        <v>42</v>
      </c>
      <c r="O196" s="70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8" t="s">
        <v>153</v>
      </c>
      <c r="AT196" s="198" t="s">
        <v>135</v>
      </c>
      <c r="AU196" s="198" t="s">
        <v>84</v>
      </c>
      <c r="AY196" s="16" t="s">
        <v>132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6" t="s">
        <v>84</v>
      </c>
      <c r="BK196" s="199">
        <f>ROUND(I196*H196,2)</f>
        <v>0</v>
      </c>
      <c r="BL196" s="16" t="s">
        <v>153</v>
      </c>
      <c r="BM196" s="198" t="s">
        <v>288</v>
      </c>
    </row>
    <row r="197" spans="1:65" s="2" customFormat="1" ht="10">
      <c r="A197" s="33"/>
      <c r="B197" s="34"/>
      <c r="C197" s="35"/>
      <c r="D197" s="200" t="s">
        <v>141</v>
      </c>
      <c r="E197" s="35"/>
      <c r="F197" s="201" t="s">
        <v>287</v>
      </c>
      <c r="G197" s="35"/>
      <c r="H197" s="35"/>
      <c r="I197" s="202"/>
      <c r="J197" s="35"/>
      <c r="K197" s="35"/>
      <c r="L197" s="38"/>
      <c r="M197" s="203"/>
      <c r="N197" s="204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141</v>
      </c>
      <c r="AU197" s="16" t="s">
        <v>84</v>
      </c>
    </row>
    <row r="198" spans="1:65" s="2" customFormat="1" ht="16.5" customHeight="1">
      <c r="A198" s="33"/>
      <c r="B198" s="34"/>
      <c r="C198" s="186" t="s">
        <v>191</v>
      </c>
      <c r="D198" s="186" t="s">
        <v>135</v>
      </c>
      <c r="E198" s="187" t="s">
        <v>289</v>
      </c>
      <c r="F198" s="188" t="s">
        <v>290</v>
      </c>
      <c r="G198" s="189" t="s">
        <v>226</v>
      </c>
      <c r="H198" s="190">
        <v>123.7</v>
      </c>
      <c r="I198" s="191"/>
      <c r="J198" s="192">
        <f>ROUND(I198*H198,2)</f>
        <v>0</v>
      </c>
      <c r="K198" s="193"/>
      <c r="L198" s="38"/>
      <c r="M198" s="194" t="s">
        <v>1</v>
      </c>
      <c r="N198" s="195" t="s">
        <v>42</v>
      </c>
      <c r="O198" s="70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8" t="s">
        <v>153</v>
      </c>
      <c r="AT198" s="198" t="s">
        <v>135</v>
      </c>
      <c r="AU198" s="198" t="s">
        <v>84</v>
      </c>
      <c r="AY198" s="16" t="s">
        <v>132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6" t="s">
        <v>84</v>
      </c>
      <c r="BK198" s="199">
        <f>ROUND(I198*H198,2)</f>
        <v>0</v>
      </c>
      <c r="BL198" s="16" t="s">
        <v>153</v>
      </c>
      <c r="BM198" s="198" t="s">
        <v>291</v>
      </c>
    </row>
    <row r="199" spans="1:65" s="2" customFormat="1" ht="10">
      <c r="A199" s="33"/>
      <c r="B199" s="34"/>
      <c r="C199" s="35"/>
      <c r="D199" s="200" t="s">
        <v>141</v>
      </c>
      <c r="E199" s="35"/>
      <c r="F199" s="201" t="s">
        <v>290</v>
      </c>
      <c r="G199" s="35"/>
      <c r="H199" s="35"/>
      <c r="I199" s="202"/>
      <c r="J199" s="35"/>
      <c r="K199" s="35"/>
      <c r="L199" s="38"/>
      <c r="M199" s="203"/>
      <c r="N199" s="204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141</v>
      </c>
      <c r="AU199" s="16" t="s">
        <v>84</v>
      </c>
    </row>
    <row r="200" spans="1:65" s="2" customFormat="1" ht="21.75" customHeight="1">
      <c r="A200" s="33"/>
      <c r="B200" s="34"/>
      <c r="C200" s="186" t="s">
        <v>7</v>
      </c>
      <c r="D200" s="186" t="s">
        <v>135</v>
      </c>
      <c r="E200" s="187" t="s">
        <v>292</v>
      </c>
      <c r="F200" s="188" t="s">
        <v>293</v>
      </c>
      <c r="G200" s="189" t="s">
        <v>245</v>
      </c>
      <c r="H200" s="190">
        <v>45.225000000000001</v>
      </c>
      <c r="I200" s="191"/>
      <c r="J200" s="192">
        <f>ROUND(I200*H200,2)</f>
        <v>0</v>
      </c>
      <c r="K200" s="193"/>
      <c r="L200" s="38"/>
      <c r="M200" s="194" t="s">
        <v>1</v>
      </c>
      <c r="N200" s="195" t="s">
        <v>42</v>
      </c>
      <c r="O200" s="70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8" t="s">
        <v>153</v>
      </c>
      <c r="AT200" s="198" t="s">
        <v>135</v>
      </c>
      <c r="AU200" s="198" t="s">
        <v>84</v>
      </c>
      <c r="AY200" s="16" t="s">
        <v>132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6" t="s">
        <v>84</v>
      </c>
      <c r="BK200" s="199">
        <f>ROUND(I200*H200,2)</f>
        <v>0</v>
      </c>
      <c r="BL200" s="16" t="s">
        <v>153</v>
      </c>
      <c r="BM200" s="198" t="s">
        <v>294</v>
      </c>
    </row>
    <row r="201" spans="1:65" s="2" customFormat="1" ht="10">
      <c r="A201" s="33"/>
      <c r="B201" s="34"/>
      <c r="C201" s="35"/>
      <c r="D201" s="200" t="s">
        <v>141</v>
      </c>
      <c r="E201" s="35"/>
      <c r="F201" s="201" t="s">
        <v>293</v>
      </c>
      <c r="G201" s="35"/>
      <c r="H201" s="35"/>
      <c r="I201" s="202"/>
      <c r="J201" s="35"/>
      <c r="K201" s="35"/>
      <c r="L201" s="38"/>
      <c r="M201" s="203"/>
      <c r="N201" s="204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141</v>
      </c>
      <c r="AU201" s="16" t="s">
        <v>84</v>
      </c>
    </row>
    <row r="202" spans="1:65" s="2" customFormat="1" ht="27">
      <c r="A202" s="33"/>
      <c r="B202" s="34"/>
      <c r="C202" s="35"/>
      <c r="D202" s="200" t="s">
        <v>142</v>
      </c>
      <c r="E202" s="35"/>
      <c r="F202" s="205" t="s">
        <v>295</v>
      </c>
      <c r="G202" s="35"/>
      <c r="H202" s="35"/>
      <c r="I202" s="202"/>
      <c r="J202" s="35"/>
      <c r="K202" s="35"/>
      <c r="L202" s="38"/>
      <c r="M202" s="203"/>
      <c r="N202" s="204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142</v>
      </c>
      <c r="AU202" s="16" t="s">
        <v>84</v>
      </c>
    </row>
    <row r="203" spans="1:65" s="2" customFormat="1" ht="16.5" customHeight="1">
      <c r="A203" s="33"/>
      <c r="B203" s="34"/>
      <c r="C203" s="186" t="s">
        <v>259</v>
      </c>
      <c r="D203" s="186" t="s">
        <v>135</v>
      </c>
      <c r="E203" s="187" t="s">
        <v>296</v>
      </c>
      <c r="F203" s="188" t="s">
        <v>297</v>
      </c>
      <c r="G203" s="189" t="s">
        <v>245</v>
      </c>
      <c r="H203" s="190">
        <v>33</v>
      </c>
      <c r="I203" s="191"/>
      <c r="J203" s="192">
        <f>ROUND(I203*H203,2)</f>
        <v>0</v>
      </c>
      <c r="K203" s="193"/>
      <c r="L203" s="38"/>
      <c r="M203" s="194" t="s">
        <v>1</v>
      </c>
      <c r="N203" s="195" t="s">
        <v>42</v>
      </c>
      <c r="O203" s="70"/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8" t="s">
        <v>153</v>
      </c>
      <c r="AT203" s="198" t="s">
        <v>135</v>
      </c>
      <c r="AU203" s="198" t="s">
        <v>84</v>
      </c>
      <c r="AY203" s="16" t="s">
        <v>132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6" t="s">
        <v>84</v>
      </c>
      <c r="BK203" s="199">
        <f>ROUND(I203*H203,2)</f>
        <v>0</v>
      </c>
      <c r="BL203" s="16" t="s">
        <v>153</v>
      </c>
      <c r="BM203" s="198" t="s">
        <v>298</v>
      </c>
    </row>
    <row r="204" spans="1:65" s="2" customFormat="1" ht="10">
      <c r="A204" s="33"/>
      <c r="B204" s="34"/>
      <c r="C204" s="35"/>
      <c r="D204" s="200" t="s">
        <v>141</v>
      </c>
      <c r="E204" s="35"/>
      <c r="F204" s="201" t="s">
        <v>297</v>
      </c>
      <c r="G204" s="35"/>
      <c r="H204" s="35"/>
      <c r="I204" s="202"/>
      <c r="J204" s="35"/>
      <c r="K204" s="35"/>
      <c r="L204" s="38"/>
      <c r="M204" s="203"/>
      <c r="N204" s="204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141</v>
      </c>
      <c r="AU204" s="16" t="s">
        <v>84</v>
      </c>
    </row>
    <row r="205" spans="1:65" s="2" customFormat="1" ht="21.75" customHeight="1">
      <c r="A205" s="33"/>
      <c r="B205" s="34"/>
      <c r="C205" s="186" t="s">
        <v>299</v>
      </c>
      <c r="D205" s="186" t="s">
        <v>135</v>
      </c>
      <c r="E205" s="187" t="s">
        <v>300</v>
      </c>
      <c r="F205" s="188" t="s">
        <v>301</v>
      </c>
      <c r="G205" s="189" t="s">
        <v>226</v>
      </c>
      <c r="H205" s="190">
        <v>167</v>
      </c>
      <c r="I205" s="191"/>
      <c r="J205" s="192">
        <f>ROUND(I205*H205,2)</f>
        <v>0</v>
      </c>
      <c r="K205" s="193"/>
      <c r="L205" s="38"/>
      <c r="M205" s="194" t="s">
        <v>1</v>
      </c>
      <c r="N205" s="195" t="s">
        <v>42</v>
      </c>
      <c r="O205" s="70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8" t="s">
        <v>153</v>
      </c>
      <c r="AT205" s="198" t="s">
        <v>135</v>
      </c>
      <c r="AU205" s="198" t="s">
        <v>84</v>
      </c>
      <c r="AY205" s="16" t="s">
        <v>132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6" t="s">
        <v>84</v>
      </c>
      <c r="BK205" s="199">
        <f>ROUND(I205*H205,2)</f>
        <v>0</v>
      </c>
      <c r="BL205" s="16" t="s">
        <v>153</v>
      </c>
      <c r="BM205" s="198" t="s">
        <v>302</v>
      </c>
    </row>
    <row r="206" spans="1:65" s="2" customFormat="1" ht="10">
      <c r="A206" s="33"/>
      <c r="B206" s="34"/>
      <c r="C206" s="35"/>
      <c r="D206" s="200" t="s">
        <v>141</v>
      </c>
      <c r="E206" s="35"/>
      <c r="F206" s="201" t="s">
        <v>301</v>
      </c>
      <c r="G206" s="35"/>
      <c r="H206" s="35"/>
      <c r="I206" s="202"/>
      <c r="J206" s="35"/>
      <c r="K206" s="35"/>
      <c r="L206" s="38"/>
      <c r="M206" s="203"/>
      <c r="N206" s="204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141</v>
      </c>
      <c r="AU206" s="16" t="s">
        <v>84</v>
      </c>
    </row>
    <row r="207" spans="1:65" s="13" customFormat="1" ht="10">
      <c r="B207" s="210"/>
      <c r="C207" s="211"/>
      <c r="D207" s="200" t="s">
        <v>227</v>
      </c>
      <c r="E207" s="212" t="s">
        <v>1</v>
      </c>
      <c r="F207" s="213" t="s">
        <v>303</v>
      </c>
      <c r="G207" s="211"/>
      <c r="H207" s="214">
        <v>167</v>
      </c>
      <c r="I207" s="215"/>
      <c r="J207" s="211"/>
      <c r="K207" s="211"/>
      <c r="L207" s="216"/>
      <c r="M207" s="217"/>
      <c r="N207" s="218"/>
      <c r="O207" s="218"/>
      <c r="P207" s="218"/>
      <c r="Q207" s="218"/>
      <c r="R207" s="218"/>
      <c r="S207" s="218"/>
      <c r="T207" s="219"/>
      <c r="AT207" s="220" t="s">
        <v>227</v>
      </c>
      <c r="AU207" s="220" t="s">
        <v>84</v>
      </c>
      <c r="AV207" s="13" t="s">
        <v>86</v>
      </c>
      <c r="AW207" s="13" t="s">
        <v>33</v>
      </c>
      <c r="AX207" s="13" t="s">
        <v>77</v>
      </c>
      <c r="AY207" s="220" t="s">
        <v>132</v>
      </c>
    </row>
    <row r="208" spans="1:65" s="14" customFormat="1" ht="10">
      <c r="B208" s="221"/>
      <c r="C208" s="222"/>
      <c r="D208" s="200" t="s">
        <v>227</v>
      </c>
      <c r="E208" s="223" t="s">
        <v>1</v>
      </c>
      <c r="F208" s="224" t="s">
        <v>229</v>
      </c>
      <c r="G208" s="222"/>
      <c r="H208" s="225">
        <v>167</v>
      </c>
      <c r="I208" s="226"/>
      <c r="J208" s="222"/>
      <c r="K208" s="222"/>
      <c r="L208" s="227"/>
      <c r="M208" s="228"/>
      <c r="N208" s="229"/>
      <c r="O208" s="229"/>
      <c r="P208" s="229"/>
      <c r="Q208" s="229"/>
      <c r="R208" s="229"/>
      <c r="S208" s="229"/>
      <c r="T208" s="230"/>
      <c r="AT208" s="231" t="s">
        <v>227</v>
      </c>
      <c r="AU208" s="231" t="s">
        <v>84</v>
      </c>
      <c r="AV208" s="14" t="s">
        <v>153</v>
      </c>
      <c r="AW208" s="14" t="s">
        <v>33</v>
      </c>
      <c r="AX208" s="14" t="s">
        <v>84</v>
      </c>
      <c r="AY208" s="231" t="s">
        <v>132</v>
      </c>
    </row>
    <row r="209" spans="1:65" s="2" customFormat="1" ht="16.5" customHeight="1">
      <c r="A209" s="33"/>
      <c r="B209" s="34"/>
      <c r="C209" s="186" t="s">
        <v>262</v>
      </c>
      <c r="D209" s="186" t="s">
        <v>135</v>
      </c>
      <c r="E209" s="187" t="s">
        <v>304</v>
      </c>
      <c r="F209" s="188" t="s">
        <v>305</v>
      </c>
      <c r="G209" s="189" t="s">
        <v>226</v>
      </c>
      <c r="H209" s="190">
        <v>49.8</v>
      </c>
      <c r="I209" s="191"/>
      <c r="J209" s="192">
        <f>ROUND(I209*H209,2)</f>
        <v>0</v>
      </c>
      <c r="K209" s="193"/>
      <c r="L209" s="38"/>
      <c r="M209" s="194" t="s">
        <v>1</v>
      </c>
      <c r="N209" s="195" t="s">
        <v>42</v>
      </c>
      <c r="O209" s="70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8" t="s">
        <v>153</v>
      </c>
      <c r="AT209" s="198" t="s">
        <v>135</v>
      </c>
      <c r="AU209" s="198" t="s">
        <v>84</v>
      </c>
      <c r="AY209" s="16" t="s">
        <v>132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6" t="s">
        <v>84</v>
      </c>
      <c r="BK209" s="199">
        <f>ROUND(I209*H209,2)</f>
        <v>0</v>
      </c>
      <c r="BL209" s="16" t="s">
        <v>153</v>
      </c>
      <c r="BM209" s="198" t="s">
        <v>306</v>
      </c>
    </row>
    <row r="210" spans="1:65" s="2" customFormat="1" ht="10">
      <c r="A210" s="33"/>
      <c r="B210" s="34"/>
      <c r="C210" s="35"/>
      <c r="D210" s="200" t="s">
        <v>141</v>
      </c>
      <c r="E210" s="35"/>
      <c r="F210" s="201" t="s">
        <v>305</v>
      </c>
      <c r="G210" s="35"/>
      <c r="H210" s="35"/>
      <c r="I210" s="202"/>
      <c r="J210" s="35"/>
      <c r="K210" s="35"/>
      <c r="L210" s="38"/>
      <c r="M210" s="203"/>
      <c r="N210" s="204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141</v>
      </c>
      <c r="AU210" s="16" t="s">
        <v>84</v>
      </c>
    </row>
    <row r="211" spans="1:65" s="13" customFormat="1" ht="10">
      <c r="B211" s="210"/>
      <c r="C211" s="211"/>
      <c r="D211" s="200" t="s">
        <v>227</v>
      </c>
      <c r="E211" s="212" t="s">
        <v>1</v>
      </c>
      <c r="F211" s="213" t="s">
        <v>307</v>
      </c>
      <c r="G211" s="211"/>
      <c r="H211" s="214">
        <v>49.8</v>
      </c>
      <c r="I211" s="215"/>
      <c r="J211" s="211"/>
      <c r="K211" s="211"/>
      <c r="L211" s="216"/>
      <c r="M211" s="217"/>
      <c r="N211" s="218"/>
      <c r="O211" s="218"/>
      <c r="P211" s="218"/>
      <c r="Q211" s="218"/>
      <c r="R211" s="218"/>
      <c r="S211" s="218"/>
      <c r="T211" s="219"/>
      <c r="AT211" s="220" t="s">
        <v>227</v>
      </c>
      <c r="AU211" s="220" t="s">
        <v>84</v>
      </c>
      <c r="AV211" s="13" t="s">
        <v>86</v>
      </c>
      <c r="AW211" s="13" t="s">
        <v>33</v>
      </c>
      <c r="AX211" s="13" t="s">
        <v>77</v>
      </c>
      <c r="AY211" s="220" t="s">
        <v>132</v>
      </c>
    </row>
    <row r="212" spans="1:65" s="14" customFormat="1" ht="10">
      <c r="B212" s="221"/>
      <c r="C212" s="222"/>
      <c r="D212" s="200" t="s">
        <v>227</v>
      </c>
      <c r="E212" s="223" t="s">
        <v>1</v>
      </c>
      <c r="F212" s="224" t="s">
        <v>229</v>
      </c>
      <c r="G212" s="222"/>
      <c r="H212" s="225">
        <v>49.8</v>
      </c>
      <c r="I212" s="226"/>
      <c r="J212" s="222"/>
      <c r="K212" s="222"/>
      <c r="L212" s="227"/>
      <c r="M212" s="228"/>
      <c r="N212" s="229"/>
      <c r="O212" s="229"/>
      <c r="P212" s="229"/>
      <c r="Q212" s="229"/>
      <c r="R212" s="229"/>
      <c r="S212" s="229"/>
      <c r="T212" s="230"/>
      <c r="AT212" s="231" t="s">
        <v>227</v>
      </c>
      <c r="AU212" s="231" t="s">
        <v>84</v>
      </c>
      <c r="AV212" s="14" t="s">
        <v>153</v>
      </c>
      <c r="AW212" s="14" t="s">
        <v>33</v>
      </c>
      <c r="AX212" s="14" t="s">
        <v>84</v>
      </c>
      <c r="AY212" s="231" t="s">
        <v>132</v>
      </c>
    </row>
    <row r="213" spans="1:65" s="2" customFormat="1" ht="21.75" customHeight="1">
      <c r="A213" s="33"/>
      <c r="B213" s="34"/>
      <c r="C213" s="186" t="s">
        <v>308</v>
      </c>
      <c r="D213" s="186" t="s">
        <v>135</v>
      </c>
      <c r="E213" s="187" t="s">
        <v>309</v>
      </c>
      <c r="F213" s="188" t="s">
        <v>310</v>
      </c>
      <c r="G213" s="189" t="s">
        <v>226</v>
      </c>
      <c r="H213" s="190">
        <v>163.1</v>
      </c>
      <c r="I213" s="191"/>
      <c r="J213" s="192">
        <f>ROUND(I213*H213,2)</f>
        <v>0</v>
      </c>
      <c r="K213" s="193"/>
      <c r="L213" s="38"/>
      <c r="M213" s="194" t="s">
        <v>1</v>
      </c>
      <c r="N213" s="195" t="s">
        <v>42</v>
      </c>
      <c r="O213" s="70"/>
      <c r="P213" s="196">
        <f>O213*H213</f>
        <v>0</v>
      </c>
      <c r="Q213" s="196">
        <v>0</v>
      </c>
      <c r="R213" s="196">
        <f>Q213*H213</f>
        <v>0</v>
      </c>
      <c r="S213" s="196">
        <v>0</v>
      </c>
      <c r="T213" s="197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8" t="s">
        <v>153</v>
      </c>
      <c r="AT213" s="198" t="s">
        <v>135</v>
      </c>
      <c r="AU213" s="198" t="s">
        <v>84</v>
      </c>
      <c r="AY213" s="16" t="s">
        <v>132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16" t="s">
        <v>84</v>
      </c>
      <c r="BK213" s="199">
        <f>ROUND(I213*H213,2)</f>
        <v>0</v>
      </c>
      <c r="BL213" s="16" t="s">
        <v>153</v>
      </c>
      <c r="BM213" s="198" t="s">
        <v>311</v>
      </c>
    </row>
    <row r="214" spans="1:65" s="2" customFormat="1" ht="10">
      <c r="A214" s="33"/>
      <c r="B214" s="34"/>
      <c r="C214" s="35"/>
      <c r="D214" s="200" t="s">
        <v>141</v>
      </c>
      <c r="E214" s="35"/>
      <c r="F214" s="201" t="s">
        <v>310</v>
      </c>
      <c r="G214" s="35"/>
      <c r="H214" s="35"/>
      <c r="I214" s="202"/>
      <c r="J214" s="35"/>
      <c r="K214" s="35"/>
      <c r="L214" s="38"/>
      <c r="M214" s="203"/>
      <c r="N214" s="204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141</v>
      </c>
      <c r="AU214" s="16" t="s">
        <v>84</v>
      </c>
    </row>
    <row r="215" spans="1:65" s="2" customFormat="1" ht="21.75" customHeight="1">
      <c r="A215" s="33"/>
      <c r="B215" s="34"/>
      <c r="C215" s="186" t="s">
        <v>266</v>
      </c>
      <c r="D215" s="186" t="s">
        <v>135</v>
      </c>
      <c r="E215" s="187" t="s">
        <v>312</v>
      </c>
      <c r="F215" s="188" t="s">
        <v>313</v>
      </c>
      <c r="G215" s="189" t="s">
        <v>226</v>
      </c>
      <c r="H215" s="190">
        <v>276</v>
      </c>
      <c r="I215" s="191"/>
      <c r="J215" s="192">
        <f>ROUND(I215*H215,2)</f>
        <v>0</v>
      </c>
      <c r="K215" s="193"/>
      <c r="L215" s="38"/>
      <c r="M215" s="194" t="s">
        <v>1</v>
      </c>
      <c r="N215" s="195" t="s">
        <v>42</v>
      </c>
      <c r="O215" s="70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8" t="s">
        <v>153</v>
      </c>
      <c r="AT215" s="198" t="s">
        <v>135</v>
      </c>
      <c r="AU215" s="198" t="s">
        <v>84</v>
      </c>
      <c r="AY215" s="16" t="s">
        <v>132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6" t="s">
        <v>84</v>
      </c>
      <c r="BK215" s="199">
        <f>ROUND(I215*H215,2)</f>
        <v>0</v>
      </c>
      <c r="BL215" s="16" t="s">
        <v>153</v>
      </c>
      <c r="BM215" s="198" t="s">
        <v>314</v>
      </c>
    </row>
    <row r="216" spans="1:65" s="2" customFormat="1" ht="10">
      <c r="A216" s="33"/>
      <c r="B216" s="34"/>
      <c r="C216" s="35"/>
      <c r="D216" s="200" t="s">
        <v>141</v>
      </c>
      <c r="E216" s="35"/>
      <c r="F216" s="201" t="s">
        <v>313</v>
      </c>
      <c r="G216" s="35"/>
      <c r="H216" s="35"/>
      <c r="I216" s="202"/>
      <c r="J216" s="35"/>
      <c r="K216" s="35"/>
      <c r="L216" s="38"/>
      <c r="M216" s="203"/>
      <c r="N216" s="204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141</v>
      </c>
      <c r="AU216" s="16" t="s">
        <v>84</v>
      </c>
    </row>
    <row r="217" spans="1:65" s="13" customFormat="1" ht="10">
      <c r="B217" s="210"/>
      <c r="C217" s="211"/>
      <c r="D217" s="200" t="s">
        <v>227</v>
      </c>
      <c r="E217" s="212" t="s">
        <v>1</v>
      </c>
      <c r="F217" s="213" t="s">
        <v>315</v>
      </c>
      <c r="G217" s="211"/>
      <c r="H217" s="214">
        <v>276</v>
      </c>
      <c r="I217" s="215"/>
      <c r="J217" s="211"/>
      <c r="K217" s="211"/>
      <c r="L217" s="216"/>
      <c r="M217" s="217"/>
      <c r="N217" s="218"/>
      <c r="O217" s="218"/>
      <c r="P217" s="218"/>
      <c r="Q217" s="218"/>
      <c r="R217" s="218"/>
      <c r="S217" s="218"/>
      <c r="T217" s="219"/>
      <c r="AT217" s="220" t="s">
        <v>227</v>
      </c>
      <c r="AU217" s="220" t="s">
        <v>84</v>
      </c>
      <c r="AV217" s="13" t="s">
        <v>86</v>
      </c>
      <c r="AW217" s="13" t="s">
        <v>33</v>
      </c>
      <c r="AX217" s="13" t="s">
        <v>77</v>
      </c>
      <c r="AY217" s="220" t="s">
        <v>132</v>
      </c>
    </row>
    <row r="218" spans="1:65" s="14" customFormat="1" ht="10">
      <c r="B218" s="221"/>
      <c r="C218" s="222"/>
      <c r="D218" s="200" t="s">
        <v>227</v>
      </c>
      <c r="E218" s="223" t="s">
        <v>1</v>
      </c>
      <c r="F218" s="224" t="s">
        <v>229</v>
      </c>
      <c r="G218" s="222"/>
      <c r="H218" s="225">
        <v>276</v>
      </c>
      <c r="I218" s="226"/>
      <c r="J218" s="222"/>
      <c r="K218" s="222"/>
      <c r="L218" s="227"/>
      <c r="M218" s="228"/>
      <c r="N218" s="229"/>
      <c r="O218" s="229"/>
      <c r="P218" s="229"/>
      <c r="Q218" s="229"/>
      <c r="R218" s="229"/>
      <c r="S218" s="229"/>
      <c r="T218" s="230"/>
      <c r="AT218" s="231" t="s">
        <v>227</v>
      </c>
      <c r="AU218" s="231" t="s">
        <v>84</v>
      </c>
      <c r="AV218" s="14" t="s">
        <v>153</v>
      </c>
      <c r="AW218" s="14" t="s">
        <v>33</v>
      </c>
      <c r="AX218" s="14" t="s">
        <v>84</v>
      </c>
      <c r="AY218" s="231" t="s">
        <v>132</v>
      </c>
    </row>
    <row r="219" spans="1:65" s="2" customFormat="1" ht="16.5" customHeight="1">
      <c r="A219" s="33"/>
      <c r="B219" s="34"/>
      <c r="C219" s="186" t="s">
        <v>316</v>
      </c>
      <c r="D219" s="186" t="s">
        <v>135</v>
      </c>
      <c r="E219" s="187" t="s">
        <v>317</v>
      </c>
      <c r="F219" s="188" t="s">
        <v>318</v>
      </c>
      <c r="G219" s="189" t="s">
        <v>240</v>
      </c>
      <c r="H219" s="190">
        <v>3.5</v>
      </c>
      <c r="I219" s="191"/>
      <c r="J219" s="192">
        <f>ROUND(I219*H219,2)</f>
        <v>0</v>
      </c>
      <c r="K219" s="193"/>
      <c r="L219" s="38"/>
      <c r="M219" s="194" t="s">
        <v>1</v>
      </c>
      <c r="N219" s="195" t="s">
        <v>42</v>
      </c>
      <c r="O219" s="70"/>
      <c r="P219" s="196">
        <f>O219*H219</f>
        <v>0</v>
      </c>
      <c r="Q219" s="196">
        <v>0</v>
      </c>
      <c r="R219" s="196">
        <f>Q219*H219</f>
        <v>0</v>
      </c>
      <c r="S219" s="196">
        <v>0</v>
      </c>
      <c r="T219" s="197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8" t="s">
        <v>153</v>
      </c>
      <c r="AT219" s="198" t="s">
        <v>135</v>
      </c>
      <c r="AU219" s="198" t="s">
        <v>84</v>
      </c>
      <c r="AY219" s="16" t="s">
        <v>132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6" t="s">
        <v>84</v>
      </c>
      <c r="BK219" s="199">
        <f>ROUND(I219*H219,2)</f>
        <v>0</v>
      </c>
      <c r="BL219" s="16" t="s">
        <v>153</v>
      </c>
      <c r="BM219" s="198" t="s">
        <v>319</v>
      </c>
    </row>
    <row r="220" spans="1:65" s="2" customFormat="1" ht="10">
      <c r="A220" s="33"/>
      <c r="B220" s="34"/>
      <c r="C220" s="35"/>
      <c r="D220" s="200" t="s">
        <v>141</v>
      </c>
      <c r="E220" s="35"/>
      <c r="F220" s="201" t="s">
        <v>318</v>
      </c>
      <c r="G220" s="35"/>
      <c r="H220" s="35"/>
      <c r="I220" s="202"/>
      <c r="J220" s="35"/>
      <c r="K220" s="35"/>
      <c r="L220" s="38"/>
      <c r="M220" s="203"/>
      <c r="N220" s="204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141</v>
      </c>
      <c r="AU220" s="16" t="s">
        <v>84</v>
      </c>
    </row>
    <row r="221" spans="1:65" s="2" customFormat="1" ht="18">
      <c r="A221" s="33"/>
      <c r="B221" s="34"/>
      <c r="C221" s="35"/>
      <c r="D221" s="200" t="s">
        <v>142</v>
      </c>
      <c r="E221" s="35"/>
      <c r="F221" s="205" t="s">
        <v>320</v>
      </c>
      <c r="G221" s="35"/>
      <c r="H221" s="35"/>
      <c r="I221" s="202"/>
      <c r="J221" s="35"/>
      <c r="K221" s="35"/>
      <c r="L221" s="38"/>
      <c r="M221" s="203"/>
      <c r="N221" s="204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142</v>
      </c>
      <c r="AU221" s="16" t="s">
        <v>84</v>
      </c>
    </row>
    <row r="222" spans="1:65" s="2" customFormat="1" ht="21.75" customHeight="1">
      <c r="A222" s="33"/>
      <c r="B222" s="34"/>
      <c r="C222" s="186" t="s">
        <v>269</v>
      </c>
      <c r="D222" s="186" t="s">
        <v>135</v>
      </c>
      <c r="E222" s="187" t="s">
        <v>321</v>
      </c>
      <c r="F222" s="188" t="s">
        <v>322</v>
      </c>
      <c r="G222" s="189" t="s">
        <v>226</v>
      </c>
      <c r="H222" s="190">
        <v>137.5</v>
      </c>
      <c r="I222" s="191"/>
      <c r="J222" s="192">
        <f>ROUND(I222*H222,2)</f>
        <v>0</v>
      </c>
      <c r="K222" s="193"/>
      <c r="L222" s="38"/>
      <c r="M222" s="194" t="s">
        <v>1</v>
      </c>
      <c r="N222" s="195" t="s">
        <v>42</v>
      </c>
      <c r="O222" s="70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8" t="s">
        <v>153</v>
      </c>
      <c r="AT222" s="198" t="s">
        <v>135</v>
      </c>
      <c r="AU222" s="198" t="s">
        <v>84</v>
      </c>
      <c r="AY222" s="16" t="s">
        <v>132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6" t="s">
        <v>84</v>
      </c>
      <c r="BK222" s="199">
        <f>ROUND(I222*H222,2)</f>
        <v>0</v>
      </c>
      <c r="BL222" s="16" t="s">
        <v>153</v>
      </c>
      <c r="BM222" s="198" t="s">
        <v>323</v>
      </c>
    </row>
    <row r="223" spans="1:65" s="2" customFormat="1" ht="10">
      <c r="A223" s="33"/>
      <c r="B223" s="34"/>
      <c r="C223" s="35"/>
      <c r="D223" s="200" t="s">
        <v>141</v>
      </c>
      <c r="E223" s="35"/>
      <c r="F223" s="201" t="s">
        <v>322</v>
      </c>
      <c r="G223" s="35"/>
      <c r="H223" s="35"/>
      <c r="I223" s="202"/>
      <c r="J223" s="35"/>
      <c r="K223" s="35"/>
      <c r="L223" s="38"/>
      <c r="M223" s="203"/>
      <c r="N223" s="204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141</v>
      </c>
      <c r="AU223" s="16" t="s">
        <v>84</v>
      </c>
    </row>
    <row r="224" spans="1:65" s="2" customFormat="1" ht="16.5" customHeight="1">
      <c r="A224" s="33"/>
      <c r="B224" s="34"/>
      <c r="C224" s="186" t="s">
        <v>324</v>
      </c>
      <c r="D224" s="186" t="s">
        <v>135</v>
      </c>
      <c r="E224" s="187" t="s">
        <v>325</v>
      </c>
      <c r="F224" s="188" t="s">
        <v>326</v>
      </c>
      <c r="G224" s="189" t="s">
        <v>237</v>
      </c>
      <c r="H224" s="190">
        <v>25</v>
      </c>
      <c r="I224" s="191"/>
      <c r="J224" s="192">
        <f>ROUND(I224*H224,2)</f>
        <v>0</v>
      </c>
      <c r="K224" s="193"/>
      <c r="L224" s="38"/>
      <c r="M224" s="194" t="s">
        <v>1</v>
      </c>
      <c r="N224" s="195" t="s">
        <v>42</v>
      </c>
      <c r="O224" s="70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8" t="s">
        <v>153</v>
      </c>
      <c r="AT224" s="198" t="s">
        <v>135</v>
      </c>
      <c r="AU224" s="198" t="s">
        <v>84</v>
      </c>
      <c r="AY224" s="16" t="s">
        <v>132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6" t="s">
        <v>84</v>
      </c>
      <c r="BK224" s="199">
        <f>ROUND(I224*H224,2)</f>
        <v>0</v>
      </c>
      <c r="BL224" s="16" t="s">
        <v>153</v>
      </c>
      <c r="BM224" s="198" t="s">
        <v>327</v>
      </c>
    </row>
    <row r="225" spans="1:65" s="2" customFormat="1" ht="10">
      <c r="A225" s="33"/>
      <c r="B225" s="34"/>
      <c r="C225" s="35"/>
      <c r="D225" s="200" t="s">
        <v>141</v>
      </c>
      <c r="E225" s="35"/>
      <c r="F225" s="201" t="s">
        <v>326</v>
      </c>
      <c r="G225" s="35"/>
      <c r="H225" s="35"/>
      <c r="I225" s="202"/>
      <c r="J225" s="35"/>
      <c r="K225" s="35"/>
      <c r="L225" s="38"/>
      <c r="M225" s="203"/>
      <c r="N225" s="204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141</v>
      </c>
      <c r="AU225" s="16" t="s">
        <v>84</v>
      </c>
    </row>
    <row r="226" spans="1:65" s="2" customFormat="1" ht="18">
      <c r="A226" s="33"/>
      <c r="B226" s="34"/>
      <c r="C226" s="35"/>
      <c r="D226" s="200" t="s">
        <v>142</v>
      </c>
      <c r="E226" s="35"/>
      <c r="F226" s="205" t="s">
        <v>328</v>
      </c>
      <c r="G226" s="35"/>
      <c r="H226" s="35"/>
      <c r="I226" s="202"/>
      <c r="J226" s="35"/>
      <c r="K226" s="35"/>
      <c r="L226" s="38"/>
      <c r="M226" s="203"/>
      <c r="N226" s="204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142</v>
      </c>
      <c r="AU226" s="16" t="s">
        <v>84</v>
      </c>
    </row>
    <row r="227" spans="1:65" s="2" customFormat="1" ht="24.15" customHeight="1">
      <c r="A227" s="33"/>
      <c r="B227" s="34"/>
      <c r="C227" s="186" t="s">
        <v>272</v>
      </c>
      <c r="D227" s="186" t="s">
        <v>135</v>
      </c>
      <c r="E227" s="187" t="s">
        <v>329</v>
      </c>
      <c r="F227" s="188" t="s">
        <v>330</v>
      </c>
      <c r="G227" s="189" t="s">
        <v>237</v>
      </c>
      <c r="H227" s="190">
        <v>8</v>
      </c>
      <c r="I227" s="191"/>
      <c r="J227" s="192">
        <f>ROUND(I227*H227,2)</f>
        <v>0</v>
      </c>
      <c r="K227" s="193"/>
      <c r="L227" s="38"/>
      <c r="M227" s="194" t="s">
        <v>1</v>
      </c>
      <c r="N227" s="195" t="s">
        <v>42</v>
      </c>
      <c r="O227" s="70"/>
      <c r="P227" s="196">
        <f>O227*H227</f>
        <v>0</v>
      </c>
      <c r="Q227" s="196">
        <v>0</v>
      </c>
      <c r="R227" s="196">
        <f>Q227*H227</f>
        <v>0</v>
      </c>
      <c r="S227" s="196">
        <v>0</v>
      </c>
      <c r="T227" s="197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8" t="s">
        <v>153</v>
      </c>
      <c r="AT227" s="198" t="s">
        <v>135</v>
      </c>
      <c r="AU227" s="198" t="s">
        <v>84</v>
      </c>
      <c r="AY227" s="16" t="s">
        <v>132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6" t="s">
        <v>84</v>
      </c>
      <c r="BK227" s="199">
        <f>ROUND(I227*H227,2)</f>
        <v>0</v>
      </c>
      <c r="BL227" s="16" t="s">
        <v>153</v>
      </c>
      <c r="BM227" s="198" t="s">
        <v>331</v>
      </c>
    </row>
    <row r="228" spans="1:65" s="2" customFormat="1" ht="18">
      <c r="A228" s="33"/>
      <c r="B228" s="34"/>
      <c r="C228" s="35"/>
      <c r="D228" s="200" t="s">
        <v>141</v>
      </c>
      <c r="E228" s="35"/>
      <c r="F228" s="201" t="s">
        <v>330</v>
      </c>
      <c r="G228" s="35"/>
      <c r="H228" s="35"/>
      <c r="I228" s="202"/>
      <c r="J228" s="35"/>
      <c r="K228" s="35"/>
      <c r="L228" s="38"/>
      <c r="M228" s="203"/>
      <c r="N228" s="204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141</v>
      </c>
      <c r="AU228" s="16" t="s">
        <v>84</v>
      </c>
    </row>
    <row r="229" spans="1:65" s="2" customFormat="1" ht="16.5" customHeight="1">
      <c r="A229" s="33"/>
      <c r="B229" s="34"/>
      <c r="C229" s="186" t="s">
        <v>332</v>
      </c>
      <c r="D229" s="186" t="s">
        <v>135</v>
      </c>
      <c r="E229" s="187" t="s">
        <v>333</v>
      </c>
      <c r="F229" s="188" t="s">
        <v>334</v>
      </c>
      <c r="G229" s="189" t="s">
        <v>237</v>
      </c>
      <c r="H229" s="190">
        <v>24</v>
      </c>
      <c r="I229" s="191"/>
      <c r="J229" s="192">
        <f>ROUND(I229*H229,2)</f>
        <v>0</v>
      </c>
      <c r="K229" s="193"/>
      <c r="L229" s="38"/>
      <c r="M229" s="194" t="s">
        <v>1</v>
      </c>
      <c r="N229" s="195" t="s">
        <v>42</v>
      </c>
      <c r="O229" s="70"/>
      <c r="P229" s="196">
        <f>O229*H229</f>
        <v>0</v>
      </c>
      <c r="Q229" s="196">
        <v>0</v>
      </c>
      <c r="R229" s="196">
        <f>Q229*H229</f>
        <v>0</v>
      </c>
      <c r="S229" s="196">
        <v>0</v>
      </c>
      <c r="T229" s="197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8" t="s">
        <v>153</v>
      </c>
      <c r="AT229" s="198" t="s">
        <v>135</v>
      </c>
      <c r="AU229" s="198" t="s">
        <v>84</v>
      </c>
      <c r="AY229" s="16" t="s">
        <v>132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16" t="s">
        <v>84</v>
      </c>
      <c r="BK229" s="199">
        <f>ROUND(I229*H229,2)</f>
        <v>0</v>
      </c>
      <c r="BL229" s="16" t="s">
        <v>153</v>
      </c>
      <c r="BM229" s="198" t="s">
        <v>335</v>
      </c>
    </row>
    <row r="230" spans="1:65" s="2" customFormat="1" ht="10">
      <c r="A230" s="33"/>
      <c r="B230" s="34"/>
      <c r="C230" s="35"/>
      <c r="D230" s="200" t="s">
        <v>141</v>
      </c>
      <c r="E230" s="35"/>
      <c r="F230" s="201" t="s">
        <v>334</v>
      </c>
      <c r="G230" s="35"/>
      <c r="H230" s="35"/>
      <c r="I230" s="202"/>
      <c r="J230" s="35"/>
      <c r="K230" s="35"/>
      <c r="L230" s="38"/>
      <c r="M230" s="203"/>
      <c r="N230" s="204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141</v>
      </c>
      <c r="AU230" s="16" t="s">
        <v>84</v>
      </c>
    </row>
    <row r="231" spans="1:65" s="2" customFormat="1" ht="18">
      <c r="A231" s="33"/>
      <c r="B231" s="34"/>
      <c r="C231" s="35"/>
      <c r="D231" s="200" t="s">
        <v>142</v>
      </c>
      <c r="E231" s="35"/>
      <c r="F231" s="205" t="s">
        <v>336</v>
      </c>
      <c r="G231" s="35"/>
      <c r="H231" s="35"/>
      <c r="I231" s="202"/>
      <c r="J231" s="35"/>
      <c r="K231" s="35"/>
      <c r="L231" s="38"/>
      <c r="M231" s="203"/>
      <c r="N231" s="204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142</v>
      </c>
      <c r="AU231" s="16" t="s">
        <v>84</v>
      </c>
    </row>
    <row r="232" spans="1:65" s="13" customFormat="1" ht="10">
      <c r="B232" s="210"/>
      <c r="C232" s="211"/>
      <c r="D232" s="200" t="s">
        <v>227</v>
      </c>
      <c r="E232" s="212" t="s">
        <v>1</v>
      </c>
      <c r="F232" s="213" t="s">
        <v>337</v>
      </c>
      <c r="G232" s="211"/>
      <c r="H232" s="214">
        <v>24</v>
      </c>
      <c r="I232" s="215"/>
      <c r="J232" s="211"/>
      <c r="K232" s="211"/>
      <c r="L232" s="216"/>
      <c r="M232" s="217"/>
      <c r="N232" s="218"/>
      <c r="O232" s="218"/>
      <c r="P232" s="218"/>
      <c r="Q232" s="218"/>
      <c r="R232" s="218"/>
      <c r="S232" s="218"/>
      <c r="T232" s="219"/>
      <c r="AT232" s="220" t="s">
        <v>227</v>
      </c>
      <c r="AU232" s="220" t="s">
        <v>84</v>
      </c>
      <c r="AV232" s="13" t="s">
        <v>86</v>
      </c>
      <c r="AW232" s="13" t="s">
        <v>33</v>
      </c>
      <c r="AX232" s="13" t="s">
        <v>77</v>
      </c>
      <c r="AY232" s="220" t="s">
        <v>132</v>
      </c>
    </row>
    <row r="233" spans="1:65" s="14" customFormat="1" ht="10">
      <c r="B233" s="221"/>
      <c r="C233" s="222"/>
      <c r="D233" s="200" t="s">
        <v>227</v>
      </c>
      <c r="E233" s="223" t="s">
        <v>1</v>
      </c>
      <c r="F233" s="224" t="s">
        <v>229</v>
      </c>
      <c r="G233" s="222"/>
      <c r="H233" s="225">
        <v>24</v>
      </c>
      <c r="I233" s="226"/>
      <c r="J233" s="222"/>
      <c r="K233" s="222"/>
      <c r="L233" s="227"/>
      <c r="M233" s="228"/>
      <c r="N233" s="229"/>
      <c r="O233" s="229"/>
      <c r="P233" s="229"/>
      <c r="Q233" s="229"/>
      <c r="R233" s="229"/>
      <c r="S233" s="229"/>
      <c r="T233" s="230"/>
      <c r="AT233" s="231" t="s">
        <v>227</v>
      </c>
      <c r="AU233" s="231" t="s">
        <v>84</v>
      </c>
      <c r="AV233" s="14" t="s">
        <v>153</v>
      </c>
      <c r="AW233" s="14" t="s">
        <v>33</v>
      </c>
      <c r="AX233" s="14" t="s">
        <v>84</v>
      </c>
      <c r="AY233" s="231" t="s">
        <v>132</v>
      </c>
    </row>
    <row r="234" spans="1:65" s="2" customFormat="1" ht="24.15" customHeight="1">
      <c r="A234" s="33"/>
      <c r="B234" s="34"/>
      <c r="C234" s="186" t="s">
        <v>276</v>
      </c>
      <c r="D234" s="186" t="s">
        <v>135</v>
      </c>
      <c r="E234" s="187" t="s">
        <v>338</v>
      </c>
      <c r="F234" s="188" t="s">
        <v>339</v>
      </c>
      <c r="G234" s="189" t="s">
        <v>237</v>
      </c>
      <c r="H234" s="190">
        <v>2</v>
      </c>
      <c r="I234" s="191"/>
      <c r="J234" s="192">
        <f>ROUND(I234*H234,2)</f>
        <v>0</v>
      </c>
      <c r="K234" s="193"/>
      <c r="L234" s="38"/>
      <c r="M234" s="194" t="s">
        <v>1</v>
      </c>
      <c r="N234" s="195" t="s">
        <v>42</v>
      </c>
      <c r="O234" s="70"/>
      <c r="P234" s="196">
        <f>O234*H234</f>
        <v>0</v>
      </c>
      <c r="Q234" s="196">
        <v>0</v>
      </c>
      <c r="R234" s="196">
        <f>Q234*H234</f>
        <v>0</v>
      </c>
      <c r="S234" s="196">
        <v>0</v>
      </c>
      <c r="T234" s="197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8" t="s">
        <v>153</v>
      </c>
      <c r="AT234" s="198" t="s">
        <v>135</v>
      </c>
      <c r="AU234" s="198" t="s">
        <v>84</v>
      </c>
      <c r="AY234" s="16" t="s">
        <v>132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6" t="s">
        <v>84</v>
      </c>
      <c r="BK234" s="199">
        <f>ROUND(I234*H234,2)</f>
        <v>0</v>
      </c>
      <c r="BL234" s="16" t="s">
        <v>153</v>
      </c>
      <c r="BM234" s="198" t="s">
        <v>340</v>
      </c>
    </row>
    <row r="235" spans="1:65" s="2" customFormat="1" ht="10">
      <c r="A235" s="33"/>
      <c r="B235" s="34"/>
      <c r="C235" s="35"/>
      <c r="D235" s="200" t="s">
        <v>141</v>
      </c>
      <c r="E235" s="35"/>
      <c r="F235" s="201" t="s">
        <v>339</v>
      </c>
      <c r="G235" s="35"/>
      <c r="H235" s="35"/>
      <c r="I235" s="202"/>
      <c r="J235" s="35"/>
      <c r="K235" s="35"/>
      <c r="L235" s="38"/>
      <c r="M235" s="203"/>
      <c r="N235" s="204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141</v>
      </c>
      <c r="AU235" s="16" t="s">
        <v>84</v>
      </c>
    </row>
    <row r="236" spans="1:65" s="2" customFormat="1" ht="18">
      <c r="A236" s="33"/>
      <c r="B236" s="34"/>
      <c r="C236" s="35"/>
      <c r="D236" s="200" t="s">
        <v>142</v>
      </c>
      <c r="E236" s="35"/>
      <c r="F236" s="205" t="s">
        <v>341</v>
      </c>
      <c r="G236" s="35"/>
      <c r="H236" s="35"/>
      <c r="I236" s="202"/>
      <c r="J236" s="35"/>
      <c r="K236" s="35"/>
      <c r="L236" s="38"/>
      <c r="M236" s="203"/>
      <c r="N236" s="204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142</v>
      </c>
      <c r="AU236" s="16" t="s">
        <v>84</v>
      </c>
    </row>
    <row r="237" spans="1:65" s="2" customFormat="1" ht="24.15" customHeight="1">
      <c r="A237" s="33"/>
      <c r="B237" s="34"/>
      <c r="C237" s="186" t="s">
        <v>342</v>
      </c>
      <c r="D237" s="186" t="s">
        <v>135</v>
      </c>
      <c r="E237" s="187" t="s">
        <v>343</v>
      </c>
      <c r="F237" s="188" t="s">
        <v>344</v>
      </c>
      <c r="G237" s="189" t="s">
        <v>237</v>
      </c>
      <c r="H237" s="190">
        <v>1</v>
      </c>
      <c r="I237" s="191"/>
      <c r="J237" s="192">
        <f>ROUND(I237*H237,2)</f>
        <v>0</v>
      </c>
      <c r="K237" s="193"/>
      <c r="L237" s="38"/>
      <c r="M237" s="194" t="s">
        <v>1</v>
      </c>
      <c r="N237" s="195" t="s">
        <v>42</v>
      </c>
      <c r="O237" s="70"/>
      <c r="P237" s="196">
        <f>O237*H237</f>
        <v>0</v>
      </c>
      <c r="Q237" s="196">
        <v>0</v>
      </c>
      <c r="R237" s="196">
        <f>Q237*H237</f>
        <v>0</v>
      </c>
      <c r="S237" s="196">
        <v>0</v>
      </c>
      <c r="T237" s="197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8" t="s">
        <v>153</v>
      </c>
      <c r="AT237" s="198" t="s">
        <v>135</v>
      </c>
      <c r="AU237" s="198" t="s">
        <v>84</v>
      </c>
      <c r="AY237" s="16" t="s">
        <v>132</v>
      </c>
      <c r="BE237" s="199">
        <f>IF(N237="základní",J237,0)</f>
        <v>0</v>
      </c>
      <c r="BF237" s="199">
        <f>IF(N237="snížená",J237,0)</f>
        <v>0</v>
      </c>
      <c r="BG237" s="199">
        <f>IF(N237="zákl. přenesená",J237,0)</f>
        <v>0</v>
      </c>
      <c r="BH237" s="199">
        <f>IF(N237="sníž. přenesená",J237,0)</f>
        <v>0</v>
      </c>
      <c r="BI237" s="199">
        <f>IF(N237="nulová",J237,0)</f>
        <v>0</v>
      </c>
      <c r="BJ237" s="16" t="s">
        <v>84</v>
      </c>
      <c r="BK237" s="199">
        <f>ROUND(I237*H237,2)</f>
        <v>0</v>
      </c>
      <c r="BL237" s="16" t="s">
        <v>153</v>
      </c>
      <c r="BM237" s="198" t="s">
        <v>345</v>
      </c>
    </row>
    <row r="238" spans="1:65" s="2" customFormat="1" ht="10">
      <c r="A238" s="33"/>
      <c r="B238" s="34"/>
      <c r="C238" s="35"/>
      <c r="D238" s="200" t="s">
        <v>141</v>
      </c>
      <c r="E238" s="35"/>
      <c r="F238" s="201" t="s">
        <v>344</v>
      </c>
      <c r="G238" s="35"/>
      <c r="H238" s="35"/>
      <c r="I238" s="202"/>
      <c r="J238" s="35"/>
      <c r="K238" s="35"/>
      <c r="L238" s="38"/>
      <c r="M238" s="203"/>
      <c r="N238" s="204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141</v>
      </c>
      <c r="AU238" s="16" t="s">
        <v>84</v>
      </c>
    </row>
    <row r="239" spans="1:65" s="2" customFormat="1" ht="16.5" customHeight="1">
      <c r="A239" s="33"/>
      <c r="B239" s="34"/>
      <c r="C239" s="186" t="s">
        <v>280</v>
      </c>
      <c r="D239" s="186" t="s">
        <v>135</v>
      </c>
      <c r="E239" s="187" t="s">
        <v>346</v>
      </c>
      <c r="F239" s="188" t="s">
        <v>347</v>
      </c>
      <c r="G239" s="189" t="s">
        <v>237</v>
      </c>
      <c r="H239" s="190">
        <v>1</v>
      </c>
      <c r="I239" s="191"/>
      <c r="J239" s="192">
        <f>ROUND(I239*H239,2)</f>
        <v>0</v>
      </c>
      <c r="K239" s="193"/>
      <c r="L239" s="38"/>
      <c r="M239" s="194" t="s">
        <v>1</v>
      </c>
      <c r="N239" s="195" t="s">
        <v>42</v>
      </c>
      <c r="O239" s="70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8" t="s">
        <v>153</v>
      </c>
      <c r="AT239" s="198" t="s">
        <v>135</v>
      </c>
      <c r="AU239" s="198" t="s">
        <v>84</v>
      </c>
      <c r="AY239" s="16" t="s">
        <v>132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6" t="s">
        <v>84</v>
      </c>
      <c r="BK239" s="199">
        <f>ROUND(I239*H239,2)</f>
        <v>0</v>
      </c>
      <c r="BL239" s="16" t="s">
        <v>153</v>
      </c>
      <c r="BM239" s="198" t="s">
        <v>348</v>
      </c>
    </row>
    <row r="240" spans="1:65" s="2" customFormat="1" ht="10">
      <c r="A240" s="33"/>
      <c r="B240" s="34"/>
      <c r="C240" s="35"/>
      <c r="D240" s="200" t="s">
        <v>141</v>
      </c>
      <c r="E240" s="35"/>
      <c r="F240" s="201" t="s">
        <v>347</v>
      </c>
      <c r="G240" s="35"/>
      <c r="H240" s="35"/>
      <c r="I240" s="202"/>
      <c r="J240" s="35"/>
      <c r="K240" s="35"/>
      <c r="L240" s="38"/>
      <c r="M240" s="203"/>
      <c r="N240" s="204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141</v>
      </c>
      <c r="AU240" s="16" t="s">
        <v>84</v>
      </c>
    </row>
    <row r="241" spans="1:65" s="2" customFormat="1" ht="16.5" customHeight="1">
      <c r="A241" s="33"/>
      <c r="B241" s="34"/>
      <c r="C241" s="186" t="s">
        <v>349</v>
      </c>
      <c r="D241" s="186" t="s">
        <v>135</v>
      </c>
      <c r="E241" s="187" t="s">
        <v>350</v>
      </c>
      <c r="F241" s="188" t="s">
        <v>351</v>
      </c>
      <c r="G241" s="189" t="s">
        <v>237</v>
      </c>
      <c r="H241" s="190">
        <v>4</v>
      </c>
      <c r="I241" s="191"/>
      <c r="J241" s="192">
        <f>ROUND(I241*H241,2)</f>
        <v>0</v>
      </c>
      <c r="K241" s="193"/>
      <c r="L241" s="38"/>
      <c r="M241" s="194" t="s">
        <v>1</v>
      </c>
      <c r="N241" s="195" t="s">
        <v>42</v>
      </c>
      <c r="O241" s="70"/>
      <c r="P241" s="196">
        <f>O241*H241</f>
        <v>0</v>
      </c>
      <c r="Q241" s="196">
        <v>0</v>
      </c>
      <c r="R241" s="196">
        <f>Q241*H241</f>
        <v>0</v>
      </c>
      <c r="S241" s="196">
        <v>0</v>
      </c>
      <c r="T241" s="197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8" t="s">
        <v>153</v>
      </c>
      <c r="AT241" s="198" t="s">
        <v>135</v>
      </c>
      <c r="AU241" s="198" t="s">
        <v>84</v>
      </c>
      <c r="AY241" s="16" t="s">
        <v>132</v>
      </c>
      <c r="BE241" s="199">
        <f>IF(N241="základní",J241,0)</f>
        <v>0</v>
      </c>
      <c r="BF241" s="199">
        <f>IF(N241="snížená",J241,0)</f>
        <v>0</v>
      </c>
      <c r="BG241" s="199">
        <f>IF(N241="zákl. přenesená",J241,0)</f>
        <v>0</v>
      </c>
      <c r="BH241" s="199">
        <f>IF(N241="sníž. přenesená",J241,0)</f>
        <v>0</v>
      </c>
      <c r="BI241" s="199">
        <f>IF(N241="nulová",J241,0)</f>
        <v>0</v>
      </c>
      <c r="BJ241" s="16" t="s">
        <v>84</v>
      </c>
      <c r="BK241" s="199">
        <f>ROUND(I241*H241,2)</f>
        <v>0</v>
      </c>
      <c r="BL241" s="16" t="s">
        <v>153</v>
      </c>
      <c r="BM241" s="198" t="s">
        <v>352</v>
      </c>
    </row>
    <row r="242" spans="1:65" s="2" customFormat="1" ht="10">
      <c r="A242" s="33"/>
      <c r="B242" s="34"/>
      <c r="C242" s="35"/>
      <c r="D242" s="200" t="s">
        <v>141</v>
      </c>
      <c r="E242" s="35"/>
      <c r="F242" s="201" t="s">
        <v>351</v>
      </c>
      <c r="G242" s="35"/>
      <c r="H242" s="35"/>
      <c r="I242" s="202"/>
      <c r="J242" s="35"/>
      <c r="K242" s="35"/>
      <c r="L242" s="38"/>
      <c r="M242" s="203"/>
      <c r="N242" s="204"/>
      <c r="O242" s="70"/>
      <c r="P242" s="70"/>
      <c r="Q242" s="70"/>
      <c r="R242" s="70"/>
      <c r="S242" s="70"/>
      <c r="T242" s="71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141</v>
      </c>
      <c r="AU242" s="16" t="s">
        <v>84</v>
      </c>
    </row>
    <row r="243" spans="1:65" s="2" customFormat="1" ht="16.5" customHeight="1">
      <c r="A243" s="33"/>
      <c r="B243" s="34"/>
      <c r="C243" s="186" t="s">
        <v>283</v>
      </c>
      <c r="D243" s="186" t="s">
        <v>135</v>
      </c>
      <c r="E243" s="187" t="s">
        <v>333</v>
      </c>
      <c r="F243" s="188" t="s">
        <v>334</v>
      </c>
      <c r="G243" s="189" t="s">
        <v>237</v>
      </c>
      <c r="H243" s="190">
        <v>13</v>
      </c>
      <c r="I243" s="191"/>
      <c r="J243" s="192">
        <f>ROUND(I243*H243,2)</f>
        <v>0</v>
      </c>
      <c r="K243" s="193"/>
      <c r="L243" s="38"/>
      <c r="M243" s="194" t="s">
        <v>1</v>
      </c>
      <c r="N243" s="195" t="s">
        <v>42</v>
      </c>
      <c r="O243" s="70"/>
      <c r="P243" s="196">
        <f>O243*H243</f>
        <v>0</v>
      </c>
      <c r="Q243" s="196">
        <v>0</v>
      </c>
      <c r="R243" s="196">
        <f>Q243*H243</f>
        <v>0</v>
      </c>
      <c r="S243" s="196">
        <v>0</v>
      </c>
      <c r="T243" s="197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8" t="s">
        <v>153</v>
      </c>
      <c r="AT243" s="198" t="s">
        <v>135</v>
      </c>
      <c r="AU243" s="198" t="s">
        <v>84</v>
      </c>
      <c r="AY243" s="16" t="s">
        <v>132</v>
      </c>
      <c r="BE243" s="199">
        <f>IF(N243="základní",J243,0)</f>
        <v>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16" t="s">
        <v>84</v>
      </c>
      <c r="BK243" s="199">
        <f>ROUND(I243*H243,2)</f>
        <v>0</v>
      </c>
      <c r="BL243" s="16" t="s">
        <v>153</v>
      </c>
      <c r="BM243" s="198" t="s">
        <v>353</v>
      </c>
    </row>
    <row r="244" spans="1:65" s="2" customFormat="1" ht="10">
      <c r="A244" s="33"/>
      <c r="B244" s="34"/>
      <c r="C244" s="35"/>
      <c r="D244" s="200" t="s">
        <v>141</v>
      </c>
      <c r="E244" s="35"/>
      <c r="F244" s="201" t="s">
        <v>334</v>
      </c>
      <c r="G244" s="35"/>
      <c r="H244" s="35"/>
      <c r="I244" s="202"/>
      <c r="J244" s="35"/>
      <c r="K244" s="35"/>
      <c r="L244" s="38"/>
      <c r="M244" s="203"/>
      <c r="N244" s="204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141</v>
      </c>
      <c r="AU244" s="16" t="s">
        <v>84</v>
      </c>
    </row>
    <row r="245" spans="1:65" s="2" customFormat="1" ht="16.5" customHeight="1">
      <c r="A245" s="33"/>
      <c r="B245" s="34"/>
      <c r="C245" s="186" t="s">
        <v>354</v>
      </c>
      <c r="D245" s="186" t="s">
        <v>135</v>
      </c>
      <c r="E245" s="187" t="s">
        <v>355</v>
      </c>
      <c r="F245" s="188" t="s">
        <v>356</v>
      </c>
      <c r="G245" s="189" t="s">
        <v>237</v>
      </c>
      <c r="H245" s="190">
        <v>6</v>
      </c>
      <c r="I245" s="191"/>
      <c r="J245" s="192">
        <f>ROUND(I245*H245,2)</f>
        <v>0</v>
      </c>
      <c r="K245" s="193"/>
      <c r="L245" s="38"/>
      <c r="M245" s="194" t="s">
        <v>1</v>
      </c>
      <c r="N245" s="195" t="s">
        <v>42</v>
      </c>
      <c r="O245" s="70"/>
      <c r="P245" s="196">
        <f>O245*H245</f>
        <v>0</v>
      </c>
      <c r="Q245" s="196">
        <v>0</v>
      </c>
      <c r="R245" s="196">
        <f>Q245*H245</f>
        <v>0</v>
      </c>
      <c r="S245" s="196">
        <v>0</v>
      </c>
      <c r="T245" s="197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8" t="s">
        <v>153</v>
      </c>
      <c r="AT245" s="198" t="s">
        <v>135</v>
      </c>
      <c r="AU245" s="198" t="s">
        <v>84</v>
      </c>
      <c r="AY245" s="16" t="s">
        <v>132</v>
      </c>
      <c r="BE245" s="199">
        <f>IF(N245="základní",J245,0)</f>
        <v>0</v>
      </c>
      <c r="BF245" s="199">
        <f>IF(N245="snížená",J245,0)</f>
        <v>0</v>
      </c>
      <c r="BG245" s="199">
        <f>IF(N245="zákl. přenesená",J245,0)</f>
        <v>0</v>
      </c>
      <c r="BH245" s="199">
        <f>IF(N245="sníž. přenesená",J245,0)</f>
        <v>0</v>
      </c>
      <c r="BI245" s="199">
        <f>IF(N245="nulová",J245,0)</f>
        <v>0</v>
      </c>
      <c r="BJ245" s="16" t="s">
        <v>84</v>
      </c>
      <c r="BK245" s="199">
        <f>ROUND(I245*H245,2)</f>
        <v>0</v>
      </c>
      <c r="BL245" s="16" t="s">
        <v>153</v>
      </c>
      <c r="BM245" s="198" t="s">
        <v>357</v>
      </c>
    </row>
    <row r="246" spans="1:65" s="2" customFormat="1" ht="10">
      <c r="A246" s="33"/>
      <c r="B246" s="34"/>
      <c r="C246" s="35"/>
      <c r="D246" s="200" t="s">
        <v>141</v>
      </c>
      <c r="E246" s="35"/>
      <c r="F246" s="201" t="s">
        <v>356</v>
      </c>
      <c r="G246" s="35"/>
      <c r="H246" s="35"/>
      <c r="I246" s="202"/>
      <c r="J246" s="35"/>
      <c r="K246" s="35"/>
      <c r="L246" s="38"/>
      <c r="M246" s="203"/>
      <c r="N246" s="204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141</v>
      </c>
      <c r="AU246" s="16" t="s">
        <v>84</v>
      </c>
    </row>
    <row r="247" spans="1:65" s="2" customFormat="1" ht="16.5" customHeight="1">
      <c r="A247" s="33"/>
      <c r="B247" s="34"/>
      <c r="C247" s="186" t="s">
        <v>288</v>
      </c>
      <c r="D247" s="186" t="s">
        <v>135</v>
      </c>
      <c r="E247" s="187" t="s">
        <v>358</v>
      </c>
      <c r="F247" s="188" t="s">
        <v>359</v>
      </c>
      <c r="G247" s="189" t="s">
        <v>237</v>
      </c>
      <c r="H247" s="190">
        <v>6</v>
      </c>
      <c r="I247" s="191"/>
      <c r="J247" s="192">
        <f>ROUND(I247*H247,2)</f>
        <v>0</v>
      </c>
      <c r="K247" s="193"/>
      <c r="L247" s="38"/>
      <c r="M247" s="194" t="s">
        <v>1</v>
      </c>
      <c r="N247" s="195" t="s">
        <v>42</v>
      </c>
      <c r="O247" s="70"/>
      <c r="P247" s="196">
        <f>O247*H247</f>
        <v>0</v>
      </c>
      <c r="Q247" s="196">
        <v>0</v>
      </c>
      <c r="R247" s="196">
        <f>Q247*H247</f>
        <v>0</v>
      </c>
      <c r="S247" s="196">
        <v>0</v>
      </c>
      <c r="T247" s="197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8" t="s">
        <v>153</v>
      </c>
      <c r="AT247" s="198" t="s">
        <v>135</v>
      </c>
      <c r="AU247" s="198" t="s">
        <v>84</v>
      </c>
      <c r="AY247" s="16" t="s">
        <v>132</v>
      </c>
      <c r="BE247" s="199">
        <f>IF(N247="základní",J247,0)</f>
        <v>0</v>
      </c>
      <c r="BF247" s="199">
        <f>IF(N247="snížená",J247,0)</f>
        <v>0</v>
      </c>
      <c r="BG247" s="199">
        <f>IF(N247="zákl. přenesená",J247,0)</f>
        <v>0</v>
      </c>
      <c r="BH247" s="199">
        <f>IF(N247="sníž. přenesená",J247,0)</f>
        <v>0</v>
      </c>
      <c r="BI247" s="199">
        <f>IF(N247="nulová",J247,0)</f>
        <v>0</v>
      </c>
      <c r="BJ247" s="16" t="s">
        <v>84</v>
      </c>
      <c r="BK247" s="199">
        <f>ROUND(I247*H247,2)</f>
        <v>0</v>
      </c>
      <c r="BL247" s="16" t="s">
        <v>153</v>
      </c>
      <c r="BM247" s="198" t="s">
        <v>360</v>
      </c>
    </row>
    <row r="248" spans="1:65" s="2" customFormat="1" ht="10">
      <c r="A248" s="33"/>
      <c r="B248" s="34"/>
      <c r="C248" s="35"/>
      <c r="D248" s="200" t="s">
        <v>141</v>
      </c>
      <c r="E248" s="35"/>
      <c r="F248" s="201" t="s">
        <v>359</v>
      </c>
      <c r="G248" s="35"/>
      <c r="H248" s="35"/>
      <c r="I248" s="202"/>
      <c r="J248" s="35"/>
      <c r="K248" s="35"/>
      <c r="L248" s="38"/>
      <c r="M248" s="203"/>
      <c r="N248" s="204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141</v>
      </c>
      <c r="AU248" s="16" t="s">
        <v>84</v>
      </c>
    </row>
    <row r="249" spans="1:65" s="2" customFormat="1" ht="16.5" customHeight="1">
      <c r="A249" s="33"/>
      <c r="B249" s="34"/>
      <c r="C249" s="186" t="s">
        <v>361</v>
      </c>
      <c r="D249" s="186" t="s">
        <v>135</v>
      </c>
      <c r="E249" s="187" t="s">
        <v>362</v>
      </c>
      <c r="F249" s="188" t="s">
        <v>363</v>
      </c>
      <c r="G249" s="189" t="s">
        <v>237</v>
      </c>
      <c r="H249" s="190">
        <v>6</v>
      </c>
      <c r="I249" s="191"/>
      <c r="J249" s="192">
        <f>ROUND(I249*H249,2)</f>
        <v>0</v>
      </c>
      <c r="K249" s="193"/>
      <c r="L249" s="38"/>
      <c r="M249" s="194" t="s">
        <v>1</v>
      </c>
      <c r="N249" s="195" t="s">
        <v>42</v>
      </c>
      <c r="O249" s="70"/>
      <c r="P249" s="196">
        <f>O249*H249</f>
        <v>0</v>
      </c>
      <c r="Q249" s="196">
        <v>0</v>
      </c>
      <c r="R249" s="196">
        <f>Q249*H249</f>
        <v>0</v>
      </c>
      <c r="S249" s="196">
        <v>0</v>
      </c>
      <c r="T249" s="197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8" t="s">
        <v>153</v>
      </c>
      <c r="AT249" s="198" t="s">
        <v>135</v>
      </c>
      <c r="AU249" s="198" t="s">
        <v>84</v>
      </c>
      <c r="AY249" s="16" t="s">
        <v>132</v>
      </c>
      <c r="BE249" s="199">
        <f>IF(N249="základní",J249,0)</f>
        <v>0</v>
      </c>
      <c r="BF249" s="199">
        <f>IF(N249="snížená",J249,0)</f>
        <v>0</v>
      </c>
      <c r="BG249" s="199">
        <f>IF(N249="zákl. přenesená",J249,0)</f>
        <v>0</v>
      </c>
      <c r="BH249" s="199">
        <f>IF(N249="sníž. přenesená",J249,0)</f>
        <v>0</v>
      </c>
      <c r="BI249" s="199">
        <f>IF(N249="nulová",J249,0)</f>
        <v>0</v>
      </c>
      <c r="BJ249" s="16" t="s">
        <v>84</v>
      </c>
      <c r="BK249" s="199">
        <f>ROUND(I249*H249,2)</f>
        <v>0</v>
      </c>
      <c r="BL249" s="16" t="s">
        <v>153</v>
      </c>
      <c r="BM249" s="198" t="s">
        <v>364</v>
      </c>
    </row>
    <row r="250" spans="1:65" s="2" customFormat="1" ht="10">
      <c r="A250" s="33"/>
      <c r="B250" s="34"/>
      <c r="C250" s="35"/>
      <c r="D250" s="200" t="s">
        <v>141</v>
      </c>
      <c r="E250" s="35"/>
      <c r="F250" s="201" t="s">
        <v>363</v>
      </c>
      <c r="G250" s="35"/>
      <c r="H250" s="35"/>
      <c r="I250" s="202"/>
      <c r="J250" s="35"/>
      <c r="K250" s="35"/>
      <c r="L250" s="38"/>
      <c r="M250" s="203"/>
      <c r="N250" s="204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141</v>
      </c>
      <c r="AU250" s="16" t="s">
        <v>84</v>
      </c>
    </row>
    <row r="251" spans="1:65" s="2" customFormat="1" ht="16.5" customHeight="1">
      <c r="A251" s="33"/>
      <c r="B251" s="34"/>
      <c r="C251" s="186" t="s">
        <v>291</v>
      </c>
      <c r="D251" s="186" t="s">
        <v>135</v>
      </c>
      <c r="E251" s="187" t="s">
        <v>365</v>
      </c>
      <c r="F251" s="188" t="s">
        <v>366</v>
      </c>
      <c r="G251" s="189" t="s">
        <v>237</v>
      </c>
      <c r="H251" s="190">
        <v>6</v>
      </c>
      <c r="I251" s="191"/>
      <c r="J251" s="192">
        <f>ROUND(I251*H251,2)</f>
        <v>0</v>
      </c>
      <c r="K251" s="193"/>
      <c r="L251" s="38"/>
      <c r="M251" s="194" t="s">
        <v>1</v>
      </c>
      <c r="N251" s="195" t="s">
        <v>42</v>
      </c>
      <c r="O251" s="70"/>
      <c r="P251" s="196">
        <f>O251*H251</f>
        <v>0</v>
      </c>
      <c r="Q251" s="196">
        <v>0</v>
      </c>
      <c r="R251" s="196">
        <f>Q251*H251</f>
        <v>0</v>
      </c>
      <c r="S251" s="196">
        <v>0</v>
      </c>
      <c r="T251" s="197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8" t="s">
        <v>153</v>
      </c>
      <c r="AT251" s="198" t="s">
        <v>135</v>
      </c>
      <c r="AU251" s="198" t="s">
        <v>84</v>
      </c>
      <c r="AY251" s="16" t="s">
        <v>132</v>
      </c>
      <c r="BE251" s="199">
        <f>IF(N251="základní",J251,0)</f>
        <v>0</v>
      </c>
      <c r="BF251" s="199">
        <f>IF(N251="snížená",J251,0)</f>
        <v>0</v>
      </c>
      <c r="BG251" s="199">
        <f>IF(N251="zákl. přenesená",J251,0)</f>
        <v>0</v>
      </c>
      <c r="BH251" s="199">
        <f>IF(N251="sníž. přenesená",J251,0)</f>
        <v>0</v>
      </c>
      <c r="BI251" s="199">
        <f>IF(N251="nulová",J251,0)</f>
        <v>0</v>
      </c>
      <c r="BJ251" s="16" t="s">
        <v>84</v>
      </c>
      <c r="BK251" s="199">
        <f>ROUND(I251*H251,2)</f>
        <v>0</v>
      </c>
      <c r="BL251" s="16" t="s">
        <v>153</v>
      </c>
      <c r="BM251" s="198" t="s">
        <v>367</v>
      </c>
    </row>
    <row r="252" spans="1:65" s="2" customFormat="1" ht="10">
      <c r="A252" s="33"/>
      <c r="B252" s="34"/>
      <c r="C252" s="35"/>
      <c r="D252" s="200" t="s">
        <v>141</v>
      </c>
      <c r="E252" s="35"/>
      <c r="F252" s="201" t="s">
        <v>366</v>
      </c>
      <c r="G252" s="35"/>
      <c r="H252" s="35"/>
      <c r="I252" s="202"/>
      <c r="J252" s="35"/>
      <c r="K252" s="35"/>
      <c r="L252" s="38"/>
      <c r="M252" s="203"/>
      <c r="N252" s="204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141</v>
      </c>
      <c r="AU252" s="16" t="s">
        <v>84</v>
      </c>
    </row>
    <row r="253" spans="1:65" s="2" customFormat="1" ht="16.5" customHeight="1">
      <c r="A253" s="33"/>
      <c r="B253" s="34"/>
      <c r="C253" s="186" t="s">
        <v>368</v>
      </c>
      <c r="D253" s="186" t="s">
        <v>135</v>
      </c>
      <c r="E253" s="187" t="s">
        <v>369</v>
      </c>
      <c r="F253" s="188" t="s">
        <v>370</v>
      </c>
      <c r="G253" s="189" t="s">
        <v>226</v>
      </c>
      <c r="H253" s="190">
        <v>137.5</v>
      </c>
      <c r="I253" s="191"/>
      <c r="J253" s="192">
        <f>ROUND(I253*H253,2)</f>
        <v>0</v>
      </c>
      <c r="K253" s="193"/>
      <c r="L253" s="38"/>
      <c r="M253" s="194" t="s">
        <v>1</v>
      </c>
      <c r="N253" s="195" t="s">
        <v>42</v>
      </c>
      <c r="O253" s="70"/>
      <c r="P253" s="196">
        <f>O253*H253</f>
        <v>0</v>
      </c>
      <c r="Q253" s="196">
        <v>0</v>
      </c>
      <c r="R253" s="196">
        <f>Q253*H253</f>
        <v>0</v>
      </c>
      <c r="S253" s="196">
        <v>0</v>
      </c>
      <c r="T253" s="197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98" t="s">
        <v>153</v>
      </c>
      <c r="AT253" s="198" t="s">
        <v>135</v>
      </c>
      <c r="AU253" s="198" t="s">
        <v>84</v>
      </c>
      <c r="AY253" s="16" t="s">
        <v>132</v>
      </c>
      <c r="BE253" s="199">
        <f>IF(N253="základní",J253,0)</f>
        <v>0</v>
      </c>
      <c r="BF253" s="199">
        <f>IF(N253="snížená",J253,0)</f>
        <v>0</v>
      </c>
      <c r="BG253" s="199">
        <f>IF(N253="zákl. přenesená",J253,0)</f>
        <v>0</v>
      </c>
      <c r="BH253" s="199">
        <f>IF(N253="sníž. přenesená",J253,0)</f>
        <v>0</v>
      </c>
      <c r="BI253" s="199">
        <f>IF(N253="nulová",J253,0)</f>
        <v>0</v>
      </c>
      <c r="BJ253" s="16" t="s">
        <v>84</v>
      </c>
      <c r="BK253" s="199">
        <f>ROUND(I253*H253,2)</f>
        <v>0</v>
      </c>
      <c r="BL253" s="16" t="s">
        <v>153</v>
      </c>
      <c r="BM253" s="198" t="s">
        <v>371</v>
      </c>
    </row>
    <row r="254" spans="1:65" s="2" customFormat="1" ht="10">
      <c r="A254" s="33"/>
      <c r="B254" s="34"/>
      <c r="C254" s="35"/>
      <c r="D254" s="200" t="s">
        <v>141</v>
      </c>
      <c r="E254" s="35"/>
      <c r="F254" s="201" t="s">
        <v>370</v>
      </c>
      <c r="G254" s="35"/>
      <c r="H254" s="35"/>
      <c r="I254" s="202"/>
      <c r="J254" s="35"/>
      <c r="K254" s="35"/>
      <c r="L254" s="38"/>
      <c r="M254" s="203"/>
      <c r="N254" s="204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141</v>
      </c>
      <c r="AU254" s="16" t="s">
        <v>84</v>
      </c>
    </row>
    <row r="255" spans="1:65" s="13" customFormat="1" ht="10">
      <c r="B255" s="210"/>
      <c r="C255" s="211"/>
      <c r="D255" s="200" t="s">
        <v>227</v>
      </c>
      <c r="E255" s="212" t="s">
        <v>1</v>
      </c>
      <c r="F255" s="213" t="s">
        <v>372</v>
      </c>
      <c r="G255" s="211"/>
      <c r="H255" s="214">
        <v>137.5</v>
      </c>
      <c r="I255" s="215"/>
      <c r="J255" s="211"/>
      <c r="K255" s="211"/>
      <c r="L255" s="216"/>
      <c r="M255" s="217"/>
      <c r="N255" s="218"/>
      <c r="O255" s="218"/>
      <c r="P255" s="218"/>
      <c r="Q255" s="218"/>
      <c r="R255" s="218"/>
      <c r="S255" s="218"/>
      <c r="T255" s="219"/>
      <c r="AT255" s="220" t="s">
        <v>227</v>
      </c>
      <c r="AU255" s="220" t="s">
        <v>84</v>
      </c>
      <c r="AV255" s="13" t="s">
        <v>86</v>
      </c>
      <c r="AW255" s="13" t="s">
        <v>33</v>
      </c>
      <c r="AX255" s="13" t="s">
        <v>77</v>
      </c>
      <c r="AY255" s="220" t="s">
        <v>132</v>
      </c>
    </row>
    <row r="256" spans="1:65" s="14" customFormat="1" ht="10">
      <c r="B256" s="221"/>
      <c r="C256" s="222"/>
      <c r="D256" s="200" t="s">
        <v>227</v>
      </c>
      <c r="E256" s="223" t="s">
        <v>1</v>
      </c>
      <c r="F256" s="224" t="s">
        <v>229</v>
      </c>
      <c r="G256" s="222"/>
      <c r="H256" s="225">
        <v>137.5</v>
      </c>
      <c r="I256" s="226"/>
      <c r="J256" s="222"/>
      <c r="K256" s="222"/>
      <c r="L256" s="227"/>
      <c r="M256" s="228"/>
      <c r="N256" s="229"/>
      <c r="O256" s="229"/>
      <c r="P256" s="229"/>
      <c r="Q256" s="229"/>
      <c r="R256" s="229"/>
      <c r="S256" s="229"/>
      <c r="T256" s="230"/>
      <c r="AT256" s="231" t="s">
        <v>227</v>
      </c>
      <c r="AU256" s="231" t="s">
        <v>84</v>
      </c>
      <c r="AV256" s="14" t="s">
        <v>153</v>
      </c>
      <c r="AW256" s="14" t="s">
        <v>33</v>
      </c>
      <c r="AX256" s="14" t="s">
        <v>84</v>
      </c>
      <c r="AY256" s="231" t="s">
        <v>132</v>
      </c>
    </row>
    <row r="257" spans="1:65" s="12" customFormat="1" ht="25.9" customHeight="1">
      <c r="B257" s="170"/>
      <c r="C257" s="171"/>
      <c r="D257" s="172" t="s">
        <v>76</v>
      </c>
      <c r="E257" s="173" t="s">
        <v>86</v>
      </c>
      <c r="F257" s="173" t="s">
        <v>373</v>
      </c>
      <c r="G257" s="171"/>
      <c r="H257" s="171"/>
      <c r="I257" s="174"/>
      <c r="J257" s="175">
        <f>BK257</f>
        <v>0</v>
      </c>
      <c r="K257" s="171"/>
      <c r="L257" s="176"/>
      <c r="M257" s="177"/>
      <c r="N257" s="178"/>
      <c r="O257" s="178"/>
      <c r="P257" s="179">
        <f>SUM(P258:P281)</f>
        <v>0</v>
      </c>
      <c r="Q257" s="178"/>
      <c r="R257" s="179">
        <f>SUM(R258:R281)</f>
        <v>0</v>
      </c>
      <c r="S257" s="178"/>
      <c r="T257" s="180">
        <f>SUM(T258:T281)</f>
        <v>0</v>
      </c>
      <c r="AR257" s="181" t="s">
        <v>84</v>
      </c>
      <c r="AT257" s="182" t="s">
        <v>76</v>
      </c>
      <c r="AU257" s="182" t="s">
        <v>77</v>
      </c>
      <c r="AY257" s="181" t="s">
        <v>132</v>
      </c>
      <c r="BK257" s="183">
        <f>SUM(BK258:BK281)</f>
        <v>0</v>
      </c>
    </row>
    <row r="258" spans="1:65" s="2" customFormat="1" ht="16.5" customHeight="1">
      <c r="A258" s="33"/>
      <c r="B258" s="34"/>
      <c r="C258" s="186" t="s">
        <v>294</v>
      </c>
      <c r="D258" s="186" t="s">
        <v>135</v>
      </c>
      <c r="E258" s="187" t="s">
        <v>374</v>
      </c>
      <c r="F258" s="188" t="s">
        <v>375</v>
      </c>
      <c r="G258" s="189" t="s">
        <v>245</v>
      </c>
      <c r="H258" s="190">
        <v>2.5939999999999999</v>
      </c>
      <c r="I258" s="191"/>
      <c r="J258" s="192">
        <f>ROUND(I258*H258,2)</f>
        <v>0</v>
      </c>
      <c r="K258" s="193"/>
      <c r="L258" s="38"/>
      <c r="M258" s="194" t="s">
        <v>1</v>
      </c>
      <c r="N258" s="195" t="s">
        <v>42</v>
      </c>
      <c r="O258" s="70"/>
      <c r="P258" s="196">
        <f>O258*H258</f>
        <v>0</v>
      </c>
      <c r="Q258" s="196">
        <v>0</v>
      </c>
      <c r="R258" s="196">
        <f>Q258*H258</f>
        <v>0</v>
      </c>
      <c r="S258" s="196">
        <v>0</v>
      </c>
      <c r="T258" s="197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98" t="s">
        <v>153</v>
      </c>
      <c r="AT258" s="198" t="s">
        <v>135</v>
      </c>
      <c r="AU258" s="198" t="s">
        <v>84</v>
      </c>
      <c r="AY258" s="16" t="s">
        <v>132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16" t="s">
        <v>84</v>
      </c>
      <c r="BK258" s="199">
        <f>ROUND(I258*H258,2)</f>
        <v>0</v>
      </c>
      <c r="BL258" s="16" t="s">
        <v>153</v>
      </c>
      <c r="BM258" s="198" t="s">
        <v>376</v>
      </c>
    </row>
    <row r="259" spans="1:65" s="2" customFormat="1" ht="10">
      <c r="A259" s="33"/>
      <c r="B259" s="34"/>
      <c r="C259" s="35"/>
      <c r="D259" s="200" t="s">
        <v>141</v>
      </c>
      <c r="E259" s="35"/>
      <c r="F259" s="201" t="s">
        <v>375</v>
      </c>
      <c r="G259" s="35"/>
      <c r="H259" s="35"/>
      <c r="I259" s="202"/>
      <c r="J259" s="35"/>
      <c r="K259" s="35"/>
      <c r="L259" s="38"/>
      <c r="M259" s="203"/>
      <c r="N259" s="204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141</v>
      </c>
      <c r="AU259" s="16" t="s">
        <v>84</v>
      </c>
    </row>
    <row r="260" spans="1:65" s="2" customFormat="1" ht="16.5" customHeight="1">
      <c r="A260" s="33"/>
      <c r="B260" s="34"/>
      <c r="C260" s="186" t="s">
        <v>377</v>
      </c>
      <c r="D260" s="186" t="s">
        <v>135</v>
      </c>
      <c r="E260" s="187" t="s">
        <v>378</v>
      </c>
      <c r="F260" s="188" t="s">
        <v>379</v>
      </c>
      <c r="G260" s="189" t="s">
        <v>245</v>
      </c>
      <c r="H260" s="190">
        <v>53.552999999999997</v>
      </c>
      <c r="I260" s="191"/>
      <c r="J260" s="192">
        <f>ROUND(I260*H260,2)</f>
        <v>0</v>
      </c>
      <c r="K260" s="193"/>
      <c r="L260" s="38"/>
      <c r="M260" s="194" t="s">
        <v>1</v>
      </c>
      <c r="N260" s="195" t="s">
        <v>42</v>
      </c>
      <c r="O260" s="70"/>
      <c r="P260" s="196">
        <f>O260*H260</f>
        <v>0</v>
      </c>
      <c r="Q260" s="196">
        <v>0</v>
      </c>
      <c r="R260" s="196">
        <f>Q260*H260</f>
        <v>0</v>
      </c>
      <c r="S260" s="196">
        <v>0</v>
      </c>
      <c r="T260" s="197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8" t="s">
        <v>153</v>
      </c>
      <c r="AT260" s="198" t="s">
        <v>135</v>
      </c>
      <c r="AU260" s="198" t="s">
        <v>84</v>
      </c>
      <c r="AY260" s="16" t="s">
        <v>132</v>
      </c>
      <c r="BE260" s="199">
        <f>IF(N260="základní",J260,0)</f>
        <v>0</v>
      </c>
      <c r="BF260" s="199">
        <f>IF(N260="snížená",J260,0)</f>
        <v>0</v>
      </c>
      <c r="BG260" s="199">
        <f>IF(N260="zákl. přenesená",J260,0)</f>
        <v>0</v>
      </c>
      <c r="BH260" s="199">
        <f>IF(N260="sníž. přenesená",J260,0)</f>
        <v>0</v>
      </c>
      <c r="BI260" s="199">
        <f>IF(N260="nulová",J260,0)</f>
        <v>0</v>
      </c>
      <c r="BJ260" s="16" t="s">
        <v>84</v>
      </c>
      <c r="BK260" s="199">
        <f>ROUND(I260*H260,2)</f>
        <v>0</v>
      </c>
      <c r="BL260" s="16" t="s">
        <v>153</v>
      </c>
      <c r="BM260" s="198" t="s">
        <v>380</v>
      </c>
    </row>
    <row r="261" spans="1:65" s="2" customFormat="1" ht="10">
      <c r="A261" s="33"/>
      <c r="B261" s="34"/>
      <c r="C261" s="35"/>
      <c r="D261" s="200" t="s">
        <v>141</v>
      </c>
      <c r="E261" s="35"/>
      <c r="F261" s="201" t="s">
        <v>379</v>
      </c>
      <c r="G261" s="35"/>
      <c r="H261" s="35"/>
      <c r="I261" s="202"/>
      <c r="J261" s="35"/>
      <c r="K261" s="35"/>
      <c r="L261" s="38"/>
      <c r="M261" s="203"/>
      <c r="N261" s="204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141</v>
      </c>
      <c r="AU261" s="16" t="s">
        <v>84</v>
      </c>
    </row>
    <row r="262" spans="1:65" s="2" customFormat="1" ht="16.5" customHeight="1">
      <c r="A262" s="33"/>
      <c r="B262" s="34"/>
      <c r="C262" s="186" t="s">
        <v>298</v>
      </c>
      <c r="D262" s="186" t="s">
        <v>135</v>
      </c>
      <c r="E262" s="187" t="s">
        <v>381</v>
      </c>
      <c r="F262" s="188" t="s">
        <v>382</v>
      </c>
      <c r="G262" s="189" t="s">
        <v>226</v>
      </c>
      <c r="H262" s="190">
        <v>9.2750000000000004</v>
      </c>
      <c r="I262" s="191"/>
      <c r="J262" s="192">
        <f>ROUND(I262*H262,2)</f>
        <v>0</v>
      </c>
      <c r="K262" s="193"/>
      <c r="L262" s="38"/>
      <c r="M262" s="194" t="s">
        <v>1</v>
      </c>
      <c r="N262" s="195" t="s">
        <v>42</v>
      </c>
      <c r="O262" s="70"/>
      <c r="P262" s="196">
        <f>O262*H262</f>
        <v>0</v>
      </c>
      <c r="Q262" s="196">
        <v>0</v>
      </c>
      <c r="R262" s="196">
        <f>Q262*H262</f>
        <v>0</v>
      </c>
      <c r="S262" s="196">
        <v>0</v>
      </c>
      <c r="T262" s="197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98" t="s">
        <v>153</v>
      </c>
      <c r="AT262" s="198" t="s">
        <v>135</v>
      </c>
      <c r="AU262" s="198" t="s">
        <v>84</v>
      </c>
      <c r="AY262" s="16" t="s">
        <v>132</v>
      </c>
      <c r="BE262" s="199">
        <f>IF(N262="základní",J262,0)</f>
        <v>0</v>
      </c>
      <c r="BF262" s="199">
        <f>IF(N262="snížená",J262,0)</f>
        <v>0</v>
      </c>
      <c r="BG262" s="199">
        <f>IF(N262="zákl. přenesená",J262,0)</f>
        <v>0</v>
      </c>
      <c r="BH262" s="199">
        <f>IF(N262="sníž. přenesená",J262,0)</f>
        <v>0</v>
      </c>
      <c r="BI262" s="199">
        <f>IF(N262="nulová",J262,0)</f>
        <v>0</v>
      </c>
      <c r="BJ262" s="16" t="s">
        <v>84</v>
      </c>
      <c r="BK262" s="199">
        <f>ROUND(I262*H262,2)</f>
        <v>0</v>
      </c>
      <c r="BL262" s="16" t="s">
        <v>153</v>
      </c>
      <c r="BM262" s="198" t="s">
        <v>383</v>
      </c>
    </row>
    <row r="263" spans="1:65" s="2" customFormat="1" ht="10">
      <c r="A263" s="33"/>
      <c r="B263" s="34"/>
      <c r="C263" s="35"/>
      <c r="D263" s="200" t="s">
        <v>141</v>
      </c>
      <c r="E263" s="35"/>
      <c r="F263" s="201" t="s">
        <v>382</v>
      </c>
      <c r="G263" s="35"/>
      <c r="H263" s="35"/>
      <c r="I263" s="202"/>
      <c r="J263" s="35"/>
      <c r="K263" s="35"/>
      <c r="L263" s="38"/>
      <c r="M263" s="203"/>
      <c r="N263" s="204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141</v>
      </c>
      <c r="AU263" s="16" t="s">
        <v>84</v>
      </c>
    </row>
    <row r="264" spans="1:65" s="13" customFormat="1" ht="10">
      <c r="B264" s="210"/>
      <c r="C264" s="211"/>
      <c r="D264" s="200" t="s">
        <v>227</v>
      </c>
      <c r="E264" s="212" t="s">
        <v>1</v>
      </c>
      <c r="F264" s="213" t="s">
        <v>384</v>
      </c>
      <c r="G264" s="211"/>
      <c r="H264" s="214">
        <v>4.3</v>
      </c>
      <c r="I264" s="215"/>
      <c r="J264" s="211"/>
      <c r="K264" s="211"/>
      <c r="L264" s="216"/>
      <c r="M264" s="217"/>
      <c r="N264" s="218"/>
      <c r="O264" s="218"/>
      <c r="P264" s="218"/>
      <c r="Q264" s="218"/>
      <c r="R264" s="218"/>
      <c r="S264" s="218"/>
      <c r="T264" s="219"/>
      <c r="AT264" s="220" t="s">
        <v>227</v>
      </c>
      <c r="AU264" s="220" t="s">
        <v>84</v>
      </c>
      <c r="AV264" s="13" t="s">
        <v>86</v>
      </c>
      <c r="AW264" s="13" t="s">
        <v>33</v>
      </c>
      <c r="AX264" s="13" t="s">
        <v>77</v>
      </c>
      <c r="AY264" s="220" t="s">
        <v>132</v>
      </c>
    </row>
    <row r="265" spans="1:65" s="13" customFormat="1" ht="10">
      <c r="B265" s="210"/>
      <c r="C265" s="211"/>
      <c r="D265" s="200" t="s">
        <v>227</v>
      </c>
      <c r="E265" s="212" t="s">
        <v>1</v>
      </c>
      <c r="F265" s="213" t="s">
        <v>385</v>
      </c>
      <c r="G265" s="211"/>
      <c r="H265" s="214">
        <v>0.8</v>
      </c>
      <c r="I265" s="215"/>
      <c r="J265" s="211"/>
      <c r="K265" s="211"/>
      <c r="L265" s="216"/>
      <c r="M265" s="217"/>
      <c r="N265" s="218"/>
      <c r="O265" s="218"/>
      <c r="P265" s="218"/>
      <c r="Q265" s="218"/>
      <c r="R265" s="218"/>
      <c r="S265" s="218"/>
      <c r="T265" s="219"/>
      <c r="AT265" s="220" t="s">
        <v>227</v>
      </c>
      <c r="AU265" s="220" t="s">
        <v>84</v>
      </c>
      <c r="AV265" s="13" t="s">
        <v>86</v>
      </c>
      <c r="AW265" s="13" t="s">
        <v>33</v>
      </c>
      <c r="AX265" s="13" t="s">
        <v>77</v>
      </c>
      <c r="AY265" s="220" t="s">
        <v>132</v>
      </c>
    </row>
    <row r="266" spans="1:65" s="13" customFormat="1" ht="10">
      <c r="B266" s="210"/>
      <c r="C266" s="211"/>
      <c r="D266" s="200" t="s">
        <v>227</v>
      </c>
      <c r="E266" s="212" t="s">
        <v>1</v>
      </c>
      <c r="F266" s="213" t="s">
        <v>386</v>
      </c>
      <c r="G266" s="211"/>
      <c r="H266" s="214">
        <v>2.35</v>
      </c>
      <c r="I266" s="215"/>
      <c r="J266" s="211"/>
      <c r="K266" s="211"/>
      <c r="L266" s="216"/>
      <c r="M266" s="217"/>
      <c r="N266" s="218"/>
      <c r="O266" s="218"/>
      <c r="P266" s="218"/>
      <c r="Q266" s="218"/>
      <c r="R266" s="218"/>
      <c r="S266" s="218"/>
      <c r="T266" s="219"/>
      <c r="AT266" s="220" t="s">
        <v>227</v>
      </c>
      <c r="AU266" s="220" t="s">
        <v>84</v>
      </c>
      <c r="AV266" s="13" t="s">
        <v>86</v>
      </c>
      <c r="AW266" s="13" t="s">
        <v>33</v>
      </c>
      <c r="AX266" s="13" t="s">
        <v>77</v>
      </c>
      <c r="AY266" s="220" t="s">
        <v>132</v>
      </c>
    </row>
    <row r="267" spans="1:65" s="13" customFormat="1" ht="10">
      <c r="B267" s="210"/>
      <c r="C267" s="211"/>
      <c r="D267" s="200" t="s">
        <v>227</v>
      </c>
      <c r="E267" s="212" t="s">
        <v>1</v>
      </c>
      <c r="F267" s="213" t="s">
        <v>387</v>
      </c>
      <c r="G267" s="211"/>
      <c r="H267" s="214">
        <v>1.825</v>
      </c>
      <c r="I267" s="215"/>
      <c r="J267" s="211"/>
      <c r="K267" s="211"/>
      <c r="L267" s="216"/>
      <c r="M267" s="217"/>
      <c r="N267" s="218"/>
      <c r="O267" s="218"/>
      <c r="P267" s="218"/>
      <c r="Q267" s="218"/>
      <c r="R267" s="218"/>
      <c r="S267" s="218"/>
      <c r="T267" s="219"/>
      <c r="AT267" s="220" t="s">
        <v>227</v>
      </c>
      <c r="AU267" s="220" t="s">
        <v>84</v>
      </c>
      <c r="AV267" s="13" t="s">
        <v>86</v>
      </c>
      <c r="AW267" s="13" t="s">
        <v>33</v>
      </c>
      <c r="AX267" s="13" t="s">
        <v>77</v>
      </c>
      <c r="AY267" s="220" t="s">
        <v>132</v>
      </c>
    </row>
    <row r="268" spans="1:65" s="14" customFormat="1" ht="10">
      <c r="B268" s="221"/>
      <c r="C268" s="222"/>
      <c r="D268" s="200" t="s">
        <v>227</v>
      </c>
      <c r="E268" s="223" t="s">
        <v>1</v>
      </c>
      <c r="F268" s="224" t="s">
        <v>229</v>
      </c>
      <c r="G268" s="222"/>
      <c r="H268" s="225">
        <v>9.2749999999999986</v>
      </c>
      <c r="I268" s="226"/>
      <c r="J268" s="222"/>
      <c r="K268" s="222"/>
      <c r="L268" s="227"/>
      <c r="M268" s="228"/>
      <c r="N268" s="229"/>
      <c r="O268" s="229"/>
      <c r="P268" s="229"/>
      <c r="Q268" s="229"/>
      <c r="R268" s="229"/>
      <c r="S268" s="229"/>
      <c r="T268" s="230"/>
      <c r="AT268" s="231" t="s">
        <v>227</v>
      </c>
      <c r="AU268" s="231" t="s">
        <v>84</v>
      </c>
      <c r="AV268" s="14" t="s">
        <v>153</v>
      </c>
      <c r="AW268" s="14" t="s">
        <v>33</v>
      </c>
      <c r="AX268" s="14" t="s">
        <v>84</v>
      </c>
      <c r="AY268" s="231" t="s">
        <v>132</v>
      </c>
    </row>
    <row r="269" spans="1:65" s="2" customFormat="1" ht="16.5" customHeight="1">
      <c r="A269" s="33"/>
      <c r="B269" s="34"/>
      <c r="C269" s="186" t="s">
        <v>388</v>
      </c>
      <c r="D269" s="186" t="s">
        <v>135</v>
      </c>
      <c r="E269" s="187" t="s">
        <v>389</v>
      </c>
      <c r="F269" s="188" t="s">
        <v>390</v>
      </c>
      <c r="G269" s="189" t="s">
        <v>226</v>
      </c>
      <c r="H269" s="190">
        <v>9.3000000000000007</v>
      </c>
      <c r="I269" s="191"/>
      <c r="J269" s="192">
        <f>ROUND(I269*H269,2)</f>
        <v>0</v>
      </c>
      <c r="K269" s="193"/>
      <c r="L269" s="38"/>
      <c r="M269" s="194" t="s">
        <v>1</v>
      </c>
      <c r="N269" s="195" t="s">
        <v>42</v>
      </c>
      <c r="O269" s="70"/>
      <c r="P269" s="196">
        <f>O269*H269</f>
        <v>0</v>
      </c>
      <c r="Q269" s="196">
        <v>0</v>
      </c>
      <c r="R269" s="196">
        <f>Q269*H269</f>
        <v>0</v>
      </c>
      <c r="S269" s="196">
        <v>0</v>
      </c>
      <c r="T269" s="197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8" t="s">
        <v>153</v>
      </c>
      <c r="AT269" s="198" t="s">
        <v>135</v>
      </c>
      <c r="AU269" s="198" t="s">
        <v>84</v>
      </c>
      <c r="AY269" s="16" t="s">
        <v>132</v>
      </c>
      <c r="BE269" s="199">
        <f>IF(N269="základní",J269,0)</f>
        <v>0</v>
      </c>
      <c r="BF269" s="199">
        <f>IF(N269="snížená",J269,0)</f>
        <v>0</v>
      </c>
      <c r="BG269" s="199">
        <f>IF(N269="zákl. přenesená",J269,0)</f>
        <v>0</v>
      </c>
      <c r="BH269" s="199">
        <f>IF(N269="sníž. přenesená",J269,0)</f>
        <v>0</v>
      </c>
      <c r="BI269" s="199">
        <f>IF(N269="nulová",J269,0)</f>
        <v>0</v>
      </c>
      <c r="BJ269" s="16" t="s">
        <v>84</v>
      </c>
      <c r="BK269" s="199">
        <f>ROUND(I269*H269,2)</f>
        <v>0</v>
      </c>
      <c r="BL269" s="16" t="s">
        <v>153</v>
      </c>
      <c r="BM269" s="198" t="s">
        <v>391</v>
      </c>
    </row>
    <row r="270" spans="1:65" s="2" customFormat="1" ht="10">
      <c r="A270" s="33"/>
      <c r="B270" s="34"/>
      <c r="C270" s="35"/>
      <c r="D270" s="200" t="s">
        <v>141</v>
      </c>
      <c r="E270" s="35"/>
      <c r="F270" s="201" t="s">
        <v>390</v>
      </c>
      <c r="G270" s="35"/>
      <c r="H270" s="35"/>
      <c r="I270" s="202"/>
      <c r="J270" s="35"/>
      <c r="K270" s="35"/>
      <c r="L270" s="38"/>
      <c r="M270" s="203"/>
      <c r="N270" s="204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141</v>
      </c>
      <c r="AU270" s="16" t="s">
        <v>84</v>
      </c>
    </row>
    <row r="271" spans="1:65" s="2" customFormat="1" ht="21.75" customHeight="1">
      <c r="A271" s="33"/>
      <c r="B271" s="34"/>
      <c r="C271" s="186" t="s">
        <v>302</v>
      </c>
      <c r="D271" s="186" t="s">
        <v>135</v>
      </c>
      <c r="E271" s="187" t="s">
        <v>392</v>
      </c>
      <c r="F271" s="188" t="s">
        <v>393</v>
      </c>
      <c r="G271" s="189" t="s">
        <v>394</v>
      </c>
      <c r="H271" s="190">
        <v>0.247</v>
      </c>
      <c r="I271" s="191"/>
      <c r="J271" s="192">
        <f>ROUND(I271*H271,2)</f>
        <v>0</v>
      </c>
      <c r="K271" s="193"/>
      <c r="L271" s="38"/>
      <c r="M271" s="194" t="s">
        <v>1</v>
      </c>
      <c r="N271" s="195" t="s">
        <v>42</v>
      </c>
      <c r="O271" s="70"/>
      <c r="P271" s="196">
        <f>O271*H271</f>
        <v>0</v>
      </c>
      <c r="Q271" s="196">
        <v>0</v>
      </c>
      <c r="R271" s="196">
        <f>Q271*H271</f>
        <v>0</v>
      </c>
      <c r="S271" s="196">
        <v>0</v>
      </c>
      <c r="T271" s="197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8" t="s">
        <v>153</v>
      </c>
      <c r="AT271" s="198" t="s">
        <v>135</v>
      </c>
      <c r="AU271" s="198" t="s">
        <v>84</v>
      </c>
      <c r="AY271" s="16" t="s">
        <v>132</v>
      </c>
      <c r="BE271" s="199">
        <f>IF(N271="základní",J271,0)</f>
        <v>0</v>
      </c>
      <c r="BF271" s="199">
        <f>IF(N271="snížená",J271,0)</f>
        <v>0</v>
      </c>
      <c r="BG271" s="199">
        <f>IF(N271="zákl. přenesená",J271,0)</f>
        <v>0</v>
      </c>
      <c r="BH271" s="199">
        <f>IF(N271="sníž. přenesená",J271,0)</f>
        <v>0</v>
      </c>
      <c r="BI271" s="199">
        <f>IF(N271="nulová",J271,0)</f>
        <v>0</v>
      </c>
      <c r="BJ271" s="16" t="s">
        <v>84</v>
      </c>
      <c r="BK271" s="199">
        <f>ROUND(I271*H271,2)</f>
        <v>0</v>
      </c>
      <c r="BL271" s="16" t="s">
        <v>153</v>
      </c>
      <c r="BM271" s="198" t="s">
        <v>395</v>
      </c>
    </row>
    <row r="272" spans="1:65" s="2" customFormat="1" ht="10">
      <c r="A272" s="33"/>
      <c r="B272" s="34"/>
      <c r="C272" s="35"/>
      <c r="D272" s="200" t="s">
        <v>141</v>
      </c>
      <c r="E272" s="35"/>
      <c r="F272" s="201" t="s">
        <v>393</v>
      </c>
      <c r="G272" s="35"/>
      <c r="H272" s="35"/>
      <c r="I272" s="202"/>
      <c r="J272" s="35"/>
      <c r="K272" s="35"/>
      <c r="L272" s="38"/>
      <c r="M272" s="203"/>
      <c r="N272" s="204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141</v>
      </c>
      <c r="AU272" s="16" t="s">
        <v>84</v>
      </c>
    </row>
    <row r="273" spans="1:65" s="2" customFormat="1" ht="33" customHeight="1">
      <c r="A273" s="33"/>
      <c r="B273" s="34"/>
      <c r="C273" s="186" t="s">
        <v>396</v>
      </c>
      <c r="D273" s="186" t="s">
        <v>135</v>
      </c>
      <c r="E273" s="187" t="s">
        <v>397</v>
      </c>
      <c r="F273" s="188" t="s">
        <v>398</v>
      </c>
      <c r="G273" s="189" t="s">
        <v>240</v>
      </c>
      <c r="H273" s="190">
        <v>15</v>
      </c>
      <c r="I273" s="191"/>
      <c r="J273" s="192">
        <f>ROUND(I273*H273,2)</f>
        <v>0</v>
      </c>
      <c r="K273" s="193"/>
      <c r="L273" s="38"/>
      <c r="M273" s="194" t="s">
        <v>1</v>
      </c>
      <c r="N273" s="195" t="s">
        <v>42</v>
      </c>
      <c r="O273" s="70"/>
      <c r="P273" s="196">
        <f>O273*H273</f>
        <v>0</v>
      </c>
      <c r="Q273" s="196">
        <v>0</v>
      </c>
      <c r="R273" s="196">
        <f>Q273*H273</f>
        <v>0</v>
      </c>
      <c r="S273" s="196">
        <v>0</v>
      </c>
      <c r="T273" s="197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8" t="s">
        <v>153</v>
      </c>
      <c r="AT273" s="198" t="s">
        <v>135</v>
      </c>
      <c r="AU273" s="198" t="s">
        <v>84</v>
      </c>
      <c r="AY273" s="16" t="s">
        <v>132</v>
      </c>
      <c r="BE273" s="199">
        <f>IF(N273="základní",J273,0)</f>
        <v>0</v>
      </c>
      <c r="BF273" s="199">
        <f>IF(N273="snížená",J273,0)</f>
        <v>0</v>
      </c>
      <c r="BG273" s="199">
        <f>IF(N273="zákl. přenesená",J273,0)</f>
        <v>0</v>
      </c>
      <c r="BH273" s="199">
        <f>IF(N273="sníž. přenesená",J273,0)</f>
        <v>0</v>
      </c>
      <c r="BI273" s="199">
        <f>IF(N273="nulová",J273,0)</f>
        <v>0</v>
      </c>
      <c r="BJ273" s="16" t="s">
        <v>84</v>
      </c>
      <c r="BK273" s="199">
        <f>ROUND(I273*H273,2)</f>
        <v>0</v>
      </c>
      <c r="BL273" s="16" t="s">
        <v>153</v>
      </c>
      <c r="BM273" s="198" t="s">
        <v>399</v>
      </c>
    </row>
    <row r="274" spans="1:65" s="2" customFormat="1" ht="18">
      <c r="A274" s="33"/>
      <c r="B274" s="34"/>
      <c r="C274" s="35"/>
      <c r="D274" s="200" t="s">
        <v>141</v>
      </c>
      <c r="E274" s="35"/>
      <c r="F274" s="201" t="s">
        <v>398</v>
      </c>
      <c r="G274" s="35"/>
      <c r="H274" s="35"/>
      <c r="I274" s="202"/>
      <c r="J274" s="35"/>
      <c r="K274" s="35"/>
      <c r="L274" s="38"/>
      <c r="M274" s="203"/>
      <c r="N274" s="204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141</v>
      </c>
      <c r="AU274" s="16" t="s">
        <v>84</v>
      </c>
    </row>
    <row r="275" spans="1:65" s="2" customFormat="1" ht="21.75" customHeight="1">
      <c r="A275" s="33"/>
      <c r="B275" s="34"/>
      <c r="C275" s="186" t="s">
        <v>306</v>
      </c>
      <c r="D275" s="186" t="s">
        <v>135</v>
      </c>
      <c r="E275" s="187" t="s">
        <v>400</v>
      </c>
      <c r="F275" s="188" t="s">
        <v>401</v>
      </c>
      <c r="G275" s="189" t="s">
        <v>245</v>
      </c>
      <c r="H275" s="190">
        <v>54</v>
      </c>
      <c r="I275" s="191"/>
      <c r="J275" s="192">
        <f>ROUND(I275*H275,2)</f>
        <v>0</v>
      </c>
      <c r="K275" s="193"/>
      <c r="L275" s="38"/>
      <c r="M275" s="194" t="s">
        <v>1</v>
      </c>
      <c r="N275" s="195" t="s">
        <v>42</v>
      </c>
      <c r="O275" s="70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7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98" t="s">
        <v>153</v>
      </c>
      <c r="AT275" s="198" t="s">
        <v>135</v>
      </c>
      <c r="AU275" s="198" t="s">
        <v>84</v>
      </c>
      <c r="AY275" s="16" t="s">
        <v>132</v>
      </c>
      <c r="BE275" s="199">
        <f>IF(N275="základní",J275,0)</f>
        <v>0</v>
      </c>
      <c r="BF275" s="199">
        <f>IF(N275="snížená",J275,0)</f>
        <v>0</v>
      </c>
      <c r="BG275" s="199">
        <f>IF(N275="zákl. přenesená",J275,0)</f>
        <v>0</v>
      </c>
      <c r="BH275" s="199">
        <f>IF(N275="sníž. přenesená",J275,0)</f>
        <v>0</v>
      </c>
      <c r="BI275" s="199">
        <f>IF(N275="nulová",J275,0)</f>
        <v>0</v>
      </c>
      <c r="BJ275" s="16" t="s">
        <v>84</v>
      </c>
      <c r="BK275" s="199">
        <f>ROUND(I275*H275,2)</f>
        <v>0</v>
      </c>
      <c r="BL275" s="16" t="s">
        <v>153</v>
      </c>
      <c r="BM275" s="198" t="s">
        <v>402</v>
      </c>
    </row>
    <row r="276" spans="1:65" s="2" customFormat="1" ht="10">
      <c r="A276" s="33"/>
      <c r="B276" s="34"/>
      <c r="C276" s="35"/>
      <c r="D276" s="200" t="s">
        <v>141</v>
      </c>
      <c r="E276" s="35"/>
      <c r="F276" s="201" t="s">
        <v>401</v>
      </c>
      <c r="G276" s="35"/>
      <c r="H276" s="35"/>
      <c r="I276" s="202"/>
      <c r="J276" s="35"/>
      <c r="K276" s="35"/>
      <c r="L276" s="38"/>
      <c r="M276" s="203"/>
      <c r="N276" s="204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141</v>
      </c>
      <c r="AU276" s="16" t="s">
        <v>84</v>
      </c>
    </row>
    <row r="277" spans="1:65" s="2" customFormat="1" ht="18">
      <c r="A277" s="33"/>
      <c r="B277" s="34"/>
      <c r="C277" s="35"/>
      <c r="D277" s="200" t="s">
        <v>142</v>
      </c>
      <c r="E277" s="35"/>
      <c r="F277" s="205" t="s">
        <v>403</v>
      </c>
      <c r="G277" s="35"/>
      <c r="H277" s="35"/>
      <c r="I277" s="202"/>
      <c r="J277" s="35"/>
      <c r="K277" s="35"/>
      <c r="L277" s="38"/>
      <c r="M277" s="203"/>
      <c r="N277" s="204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142</v>
      </c>
      <c r="AU277" s="16" t="s">
        <v>84</v>
      </c>
    </row>
    <row r="278" spans="1:65" s="13" customFormat="1" ht="10">
      <c r="B278" s="210"/>
      <c r="C278" s="211"/>
      <c r="D278" s="200" t="s">
        <v>227</v>
      </c>
      <c r="E278" s="212" t="s">
        <v>1</v>
      </c>
      <c r="F278" s="213" t="s">
        <v>404</v>
      </c>
      <c r="G278" s="211"/>
      <c r="H278" s="214">
        <v>54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227</v>
      </c>
      <c r="AU278" s="220" t="s">
        <v>84</v>
      </c>
      <c r="AV278" s="13" t="s">
        <v>86</v>
      </c>
      <c r="AW278" s="13" t="s">
        <v>33</v>
      </c>
      <c r="AX278" s="13" t="s">
        <v>77</v>
      </c>
      <c r="AY278" s="220" t="s">
        <v>132</v>
      </c>
    </row>
    <row r="279" spans="1:65" s="14" customFormat="1" ht="10">
      <c r="B279" s="221"/>
      <c r="C279" s="222"/>
      <c r="D279" s="200" t="s">
        <v>227</v>
      </c>
      <c r="E279" s="223" t="s">
        <v>1</v>
      </c>
      <c r="F279" s="224" t="s">
        <v>229</v>
      </c>
      <c r="G279" s="222"/>
      <c r="H279" s="225">
        <v>54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AT279" s="231" t="s">
        <v>227</v>
      </c>
      <c r="AU279" s="231" t="s">
        <v>84</v>
      </c>
      <c r="AV279" s="14" t="s">
        <v>153</v>
      </c>
      <c r="AW279" s="14" t="s">
        <v>33</v>
      </c>
      <c r="AX279" s="14" t="s">
        <v>84</v>
      </c>
      <c r="AY279" s="231" t="s">
        <v>132</v>
      </c>
    </row>
    <row r="280" spans="1:65" s="2" customFormat="1" ht="16.5" customHeight="1">
      <c r="A280" s="33"/>
      <c r="B280" s="34"/>
      <c r="C280" s="186" t="s">
        <v>405</v>
      </c>
      <c r="D280" s="186" t="s">
        <v>135</v>
      </c>
      <c r="E280" s="187" t="s">
        <v>406</v>
      </c>
      <c r="F280" s="188" t="s">
        <v>407</v>
      </c>
      <c r="G280" s="189" t="s">
        <v>226</v>
      </c>
      <c r="H280" s="190">
        <v>253.75</v>
      </c>
      <c r="I280" s="191"/>
      <c r="J280" s="192">
        <f>ROUND(I280*H280,2)</f>
        <v>0</v>
      </c>
      <c r="K280" s="193"/>
      <c r="L280" s="38"/>
      <c r="M280" s="194" t="s">
        <v>1</v>
      </c>
      <c r="N280" s="195" t="s">
        <v>42</v>
      </c>
      <c r="O280" s="70"/>
      <c r="P280" s="196">
        <f>O280*H280</f>
        <v>0</v>
      </c>
      <c r="Q280" s="196">
        <v>0</v>
      </c>
      <c r="R280" s="196">
        <f>Q280*H280</f>
        <v>0</v>
      </c>
      <c r="S280" s="196">
        <v>0</v>
      </c>
      <c r="T280" s="197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98" t="s">
        <v>153</v>
      </c>
      <c r="AT280" s="198" t="s">
        <v>135</v>
      </c>
      <c r="AU280" s="198" t="s">
        <v>84</v>
      </c>
      <c r="AY280" s="16" t="s">
        <v>132</v>
      </c>
      <c r="BE280" s="199">
        <f>IF(N280="základní",J280,0)</f>
        <v>0</v>
      </c>
      <c r="BF280" s="199">
        <f>IF(N280="snížená",J280,0)</f>
        <v>0</v>
      </c>
      <c r="BG280" s="199">
        <f>IF(N280="zákl. přenesená",J280,0)</f>
        <v>0</v>
      </c>
      <c r="BH280" s="199">
        <f>IF(N280="sníž. přenesená",J280,0)</f>
        <v>0</v>
      </c>
      <c r="BI280" s="199">
        <f>IF(N280="nulová",J280,0)</f>
        <v>0</v>
      </c>
      <c r="BJ280" s="16" t="s">
        <v>84</v>
      </c>
      <c r="BK280" s="199">
        <f>ROUND(I280*H280,2)</f>
        <v>0</v>
      </c>
      <c r="BL280" s="16" t="s">
        <v>153</v>
      </c>
      <c r="BM280" s="198" t="s">
        <v>408</v>
      </c>
    </row>
    <row r="281" spans="1:65" s="2" customFormat="1" ht="10">
      <c r="A281" s="33"/>
      <c r="B281" s="34"/>
      <c r="C281" s="35"/>
      <c r="D281" s="200" t="s">
        <v>141</v>
      </c>
      <c r="E281" s="35"/>
      <c r="F281" s="201" t="s">
        <v>407</v>
      </c>
      <c r="G281" s="35"/>
      <c r="H281" s="35"/>
      <c r="I281" s="202"/>
      <c r="J281" s="35"/>
      <c r="K281" s="35"/>
      <c r="L281" s="38"/>
      <c r="M281" s="203"/>
      <c r="N281" s="204"/>
      <c r="O281" s="70"/>
      <c r="P281" s="70"/>
      <c r="Q281" s="70"/>
      <c r="R281" s="70"/>
      <c r="S281" s="70"/>
      <c r="T281" s="71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141</v>
      </c>
      <c r="AU281" s="16" t="s">
        <v>84</v>
      </c>
    </row>
    <row r="282" spans="1:65" s="12" customFormat="1" ht="25.9" customHeight="1">
      <c r="B282" s="170"/>
      <c r="C282" s="171"/>
      <c r="D282" s="172" t="s">
        <v>76</v>
      </c>
      <c r="E282" s="173" t="s">
        <v>149</v>
      </c>
      <c r="F282" s="173" t="s">
        <v>409</v>
      </c>
      <c r="G282" s="171"/>
      <c r="H282" s="171"/>
      <c r="I282" s="174"/>
      <c r="J282" s="175">
        <f>BK282</f>
        <v>0</v>
      </c>
      <c r="K282" s="171"/>
      <c r="L282" s="176"/>
      <c r="M282" s="177"/>
      <c r="N282" s="178"/>
      <c r="O282" s="178"/>
      <c r="P282" s="179">
        <f>SUM(P283:P372)</f>
        <v>0</v>
      </c>
      <c r="Q282" s="178"/>
      <c r="R282" s="179">
        <f>SUM(R283:R372)</f>
        <v>0</v>
      </c>
      <c r="S282" s="178"/>
      <c r="T282" s="180">
        <f>SUM(T283:T372)</f>
        <v>0</v>
      </c>
      <c r="AR282" s="181" t="s">
        <v>84</v>
      </c>
      <c r="AT282" s="182" t="s">
        <v>76</v>
      </c>
      <c r="AU282" s="182" t="s">
        <v>77</v>
      </c>
      <c r="AY282" s="181" t="s">
        <v>132</v>
      </c>
      <c r="BK282" s="183">
        <f>SUM(BK283:BK372)</f>
        <v>0</v>
      </c>
    </row>
    <row r="283" spans="1:65" s="2" customFormat="1" ht="24.15" customHeight="1">
      <c r="A283" s="33"/>
      <c r="B283" s="34"/>
      <c r="C283" s="186" t="s">
        <v>311</v>
      </c>
      <c r="D283" s="186" t="s">
        <v>135</v>
      </c>
      <c r="E283" s="187" t="s">
        <v>410</v>
      </c>
      <c r="F283" s="188" t="s">
        <v>411</v>
      </c>
      <c r="G283" s="189" t="s">
        <v>226</v>
      </c>
      <c r="H283" s="190">
        <v>35.75</v>
      </c>
      <c r="I283" s="191"/>
      <c r="J283" s="192">
        <f>ROUND(I283*H283,2)</f>
        <v>0</v>
      </c>
      <c r="K283" s="193"/>
      <c r="L283" s="38"/>
      <c r="M283" s="194" t="s">
        <v>1</v>
      </c>
      <c r="N283" s="195" t="s">
        <v>42</v>
      </c>
      <c r="O283" s="70"/>
      <c r="P283" s="196">
        <f>O283*H283</f>
        <v>0</v>
      </c>
      <c r="Q283" s="196">
        <v>0</v>
      </c>
      <c r="R283" s="196">
        <f>Q283*H283</f>
        <v>0</v>
      </c>
      <c r="S283" s="196">
        <v>0</v>
      </c>
      <c r="T283" s="197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98" t="s">
        <v>153</v>
      </c>
      <c r="AT283" s="198" t="s">
        <v>135</v>
      </c>
      <c r="AU283" s="198" t="s">
        <v>84</v>
      </c>
      <c r="AY283" s="16" t="s">
        <v>132</v>
      </c>
      <c r="BE283" s="199">
        <f>IF(N283="základní",J283,0)</f>
        <v>0</v>
      </c>
      <c r="BF283" s="199">
        <f>IF(N283="snížená",J283,0)</f>
        <v>0</v>
      </c>
      <c r="BG283" s="199">
        <f>IF(N283="zákl. přenesená",J283,0)</f>
        <v>0</v>
      </c>
      <c r="BH283" s="199">
        <f>IF(N283="sníž. přenesená",J283,0)</f>
        <v>0</v>
      </c>
      <c r="BI283" s="199">
        <f>IF(N283="nulová",J283,0)</f>
        <v>0</v>
      </c>
      <c r="BJ283" s="16" t="s">
        <v>84</v>
      </c>
      <c r="BK283" s="199">
        <f>ROUND(I283*H283,2)</f>
        <v>0</v>
      </c>
      <c r="BL283" s="16" t="s">
        <v>153</v>
      </c>
      <c r="BM283" s="198" t="s">
        <v>412</v>
      </c>
    </row>
    <row r="284" spans="1:65" s="2" customFormat="1" ht="18">
      <c r="A284" s="33"/>
      <c r="B284" s="34"/>
      <c r="C284" s="35"/>
      <c r="D284" s="200" t="s">
        <v>141</v>
      </c>
      <c r="E284" s="35"/>
      <c r="F284" s="201" t="s">
        <v>411</v>
      </c>
      <c r="G284" s="35"/>
      <c r="H284" s="35"/>
      <c r="I284" s="202"/>
      <c r="J284" s="35"/>
      <c r="K284" s="35"/>
      <c r="L284" s="38"/>
      <c r="M284" s="203"/>
      <c r="N284" s="204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141</v>
      </c>
      <c r="AU284" s="16" t="s">
        <v>84</v>
      </c>
    </row>
    <row r="285" spans="1:65" s="2" customFormat="1" ht="24.15" customHeight="1">
      <c r="A285" s="33"/>
      <c r="B285" s="34"/>
      <c r="C285" s="186" t="s">
        <v>413</v>
      </c>
      <c r="D285" s="186" t="s">
        <v>135</v>
      </c>
      <c r="E285" s="187" t="s">
        <v>414</v>
      </c>
      <c r="F285" s="188" t="s">
        <v>415</v>
      </c>
      <c r="G285" s="189" t="s">
        <v>226</v>
      </c>
      <c r="H285" s="190">
        <v>14.824999999999999</v>
      </c>
      <c r="I285" s="191"/>
      <c r="J285" s="192">
        <f>ROUND(I285*H285,2)</f>
        <v>0</v>
      </c>
      <c r="K285" s="193"/>
      <c r="L285" s="38"/>
      <c r="M285" s="194" t="s">
        <v>1</v>
      </c>
      <c r="N285" s="195" t="s">
        <v>42</v>
      </c>
      <c r="O285" s="70"/>
      <c r="P285" s="196">
        <f>O285*H285</f>
        <v>0</v>
      </c>
      <c r="Q285" s="196">
        <v>0</v>
      </c>
      <c r="R285" s="196">
        <f>Q285*H285</f>
        <v>0</v>
      </c>
      <c r="S285" s="196">
        <v>0</v>
      </c>
      <c r="T285" s="197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8" t="s">
        <v>153</v>
      </c>
      <c r="AT285" s="198" t="s">
        <v>135</v>
      </c>
      <c r="AU285" s="198" t="s">
        <v>84</v>
      </c>
      <c r="AY285" s="16" t="s">
        <v>132</v>
      </c>
      <c r="BE285" s="199">
        <f>IF(N285="základní",J285,0)</f>
        <v>0</v>
      </c>
      <c r="BF285" s="199">
        <f>IF(N285="snížená",J285,0)</f>
        <v>0</v>
      </c>
      <c r="BG285" s="199">
        <f>IF(N285="zákl. přenesená",J285,0)</f>
        <v>0</v>
      </c>
      <c r="BH285" s="199">
        <f>IF(N285="sníž. přenesená",J285,0)</f>
        <v>0</v>
      </c>
      <c r="BI285" s="199">
        <f>IF(N285="nulová",J285,0)</f>
        <v>0</v>
      </c>
      <c r="BJ285" s="16" t="s">
        <v>84</v>
      </c>
      <c r="BK285" s="199">
        <f>ROUND(I285*H285,2)</f>
        <v>0</v>
      </c>
      <c r="BL285" s="16" t="s">
        <v>153</v>
      </c>
      <c r="BM285" s="198" t="s">
        <v>416</v>
      </c>
    </row>
    <row r="286" spans="1:65" s="2" customFormat="1" ht="18">
      <c r="A286" s="33"/>
      <c r="B286" s="34"/>
      <c r="C286" s="35"/>
      <c r="D286" s="200" t="s">
        <v>141</v>
      </c>
      <c r="E286" s="35"/>
      <c r="F286" s="201" t="s">
        <v>415</v>
      </c>
      <c r="G286" s="35"/>
      <c r="H286" s="35"/>
      <c r="I286" s="202"/>
      <c r="J286" s="35"/>
      <c r="K286" s="35"/>
      <c r="L286" s="38"/>
      <c r="M286" s="203"/>
      <c r="N286" s="204"/>
      <c r="O286" s="70"/>
      <c r="P286" s="70"/>
      <c r="Q286" s="70"/>
      <c r="R286" s="70"/>
      <c r="S286" s="70"/>
      <c r="T286" s="71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141</v>
      </c>
      <c r="AU286" s="16" t="s">
        <v>84</v>
      </c>
    </row>
    <row r="287" spans="1:65" s="2" customFormat="1" ht="18">
      <c r="A287" s="33"/>
      <c r="B287" s="34"/>
      <c r="C287" s="35"/>
      <c r="D287" s="200" t="s">
        <v>142</v>
      </c>
      <c r="E287" s="35"/>
      <c r="F287" s="205" t="s">
        <v>417</v>
      </c>
      <c r="G287" s="35"/>
      <c r="H287" s="35"/>
      <c r="I287" s="202"/>
      <c r="J287" s="35"/>
      <c r="K287" s="35"/>
      <c r="L287" s="38"/>
      <c r="M287" s="203"/>
      <c r="N287" s="204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142</v>
      </c>
      <c r="AU287" s="16" t="s">
        <v>84</v>
      </c>
    </row>
    <row r="288" spans="1:65" s="13" customFormat="1" ht="10">
      <c r="B288" s="210"/>
      <c r="C288" s="211"/>
      <c r="D288" s="200" t="s">
        <v>227</v>
      </c>
      <c r="E288" s="212" t="s">
        <v>1</v>
      </c>
      <c r="F288" s="213" t="s">
        <v>418</v>
      </c>
      <c r="G288" s="211"/>
      <c r="H288" s="214">
        <v>7.45</v>
      </c>
      <c r="I288" s="215"/>
      <c r="J288" s="211"/>
      <c r="K288" s="211"/>
      <c r="L288" s="216"/>
      <c r="M288" s="217"/>
      <c r="N288" s="218"/>
      <c r="O288" s="218"/>
      <c r="P288" s="218"/>
      <c r="Q288" s="218"/>
      <c r="R288" s="218"/>
      <c r="S288" s="218"/>
      <c r="T288" s="219"/>
      <c r="AT288" s="220" t="s">
        <v>227</v>
      </c>
      <c r="AU288" s="220" t="s">
        <v>84</v>
      </c>
      <c r="AV288" s="13" t="s">
        <v>86</v>
      </c>
      <c r="AW288" s="13" t="s">
        <v>33</v>
      </c>
      <c r="AX288" s="13" t="s">
        <v>77</v>
      </c>
      <c r="AY288" s="220" t="s">
        <v>132</v>
      </c>
    </row>
    <row r="289" spans="1:65" s="13" customFormat="1" ht="10">
      <c r="B289" s="210"/>
      <c r="C289" s="211"/>
      <c r="D289" s="200" t="s">
        <v>227</v>
      </c>
      <c r="E289" s="212" t="s">
        <v>1</v>
      </c>
      <c r="F289" s="213" t="s">
        <v>419</v>
      </c>
      <c r="G289" s="211"/>
      <c r="H289" s="214">
        <v>7.375</v>
      </c>
      <c r="I289" s="215"/>
      <c r="J289" s="211"/>
      <c r="K289" s="211"/>
      <c r="L289" s="216"/>
      <c r="M289" s="217"/>
      <c r="N289" s="218"/>
      <c r="O289" s="218"/>
      <c r="P289" s="218"/>
      <c r="Q289" s="218"/>
      <c r="R289" s="218"/>
      <c r="S289" s="218"/>
      <c r="T289" s="219"/>
      <c r="AT289" s="220" t="s">
        <v>227</v>
      </c>
      <c r="AU289" s="220" t="s">
        <v>84</v>
      </c>
      <c r="AV289" s="13" t="s">
        <v>86</v>
      </c>
      <c r="AW289" s="13" t="s">
        <v>33</v>
      </c>
      <c r="AX289" s="13" t="s">
        <v>77</v>
      </c>
      <c r="AY289" s="220" t="s">
        <v>132</v>
      </c>
    </row>
    <row r="290" spans="1:65" s="14" customFormat="1" ht="10">
      <c r="B290" s="221"/>
      <c r="C290" s="222"/>
      <c r="D290" s="200" t="s">
        <v>227</v>
      </c>
      <c r="E290" s="223" t="s">
        <v>1</v>
      </c>
      <c r="F290" s="224" t="s">
        <v>229</v>
      </c>
      <c r="G290" s="222"/>
      <c r="H290" s="225">
        <v>14.824999999999999</v>
      </c>
      <c r="I290" s="226"/>
      <c r="J290" s="222"/>
      <c r="K290" s="222"/>
      <c r="L290" s="227"/>
      <c r="M290" s="228"/>
      <c r="N290" s="229"/>
      <c r="O290" s="229"/>
      <c r="P290" s="229"/>
      <c r="Q290" s="229"/>
      <c r="R290" s="229"/>
      <c r="S290" s="229"/>
      <c r="T290" s="230"/>
      <c r="AT290" s="231" t="s">
        <v>227</v>
      </c>
      <c r="AU290" s="231" t="s">
        <v>84</v>
      </c>
      <c r="AV290" s="14" t="s">
        <v>153</v>
      </c>
      <c r="AW290" s="14" t="s">
        <v>33</v>
      </c>
      <c r="AX290" s="14" t="s">
        <v>84</v>
      </c>
      <c r="AY290" s="231" t="s">
        <v>132</v>
      </c>
    </row>
    <row r="291" spans="1:65" s="2" customFormat="1" ht="21.75" customHeight="1">
      <c r="A291" s="33"/>
      <c r="B291" s="34"/>
      <c r="C291" s="186" t="s">
        <v>314</v>
      </c>
      <c r="D291" s="186" t="s">
        <v>135</v>
      </c>
      <c r="E291" s="187" t="s">
        <v>420</v>
      </c>
      <c r="F291" s="188" t="s">
        <v>421</v>
      </c>
      <c r="G291" s="189" t="s">
        <v>394</v>
      </c>
      <c r="H291" s="190">
        <v>0.157</v>
      </c>
      <c r="I291" s="191"/>
      <c r="J291" s="192">
        <f>ROUND(I291*H291,2)</f>
        <v>0</v>
      </c>
      <c r="K291" s="193"/>
      <c r="L291" s="38"/>
      <c r="M291" s="194" t="s">
        <v>1</v>
      </c>
      <c r="N291" s="195" t="s">
        <v>42</v>
      </c>
      <c r="O291" s="70"/>
      <c r="P291" s="196">
        <f>O291*H291</f>
        <v>0</v>
      </c>
      <c r="Q291" s="196">
        <v>0</v>
      </c>
      <c r="R291" s="196">
        <f>Q291*H291</f>
        <v>0</v>
      </c>
      <c r="S291" s="196">
        <v>0</v>
      </c>
      <c r="T291" s="197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8" t="s">
        <v>153</v>
      </c>
      <c r="AT291" s="198" t="s">
        <v>135</v>
      </c>
      <c r="AU291" s="198" t="s">
        <v>84</v>
      </c>
      <c r="AY291" s="16" t="s">
        <v>132</v>
      </c>
      <c r="BE291" s="199">
        <f>IF(N291="základní",J291,0)</f>
        <v>0</v>
      </c>
      <c r="BF291" s="199">
        <f>IF(N291="snížená",J291,0)</f>
        <v>0</v>
      </c>
      <c r="BG291" s="199">
        <f>IF(N291="zákl. přenesená",J291,0)</f>
        <v>0</v>
      </c>
      <c r="BH291" s="199">
        <f>IF(N291="sníž. přenesená",J291,0)</f>
        <v>0</v>
      </c>
      <c r="BI291" s="199">
        <f>IF(N291="nulová",J291,0)</f>
        <v>0</v>
      </c>
      <c r="BJ291" s="16" t="s">
        <v>84</v>
      </c>
      <c r="BK291" s="199">
        <f>ROUND(I291*H291,2)</f>
        <v>0</v>
      </c>
      <c r="BL291" s="16" t="s">
        <v>153</v>
      </c>
      <c r="BM291" s="198" t="s">
        <v>422</v>
      </c>
    </row>
    <row r="292" spans="1:65" s="2" customFormat="1" ht="10">
      <c r="A292" s="33"/>
      <c r="B292" s="34"/>
      <c r="C292" s="35"/>
      <c r="D292" s="200" t="s">
        <v>141</v>
      </c>
      <c r="E292" s="35"/>
      <c r="F292" s="201" t="s">
        <v>421</v>
      </c>
      <c r="G292" s="35"/>
      <c r="H292" s="35"/>
      <c r="I292" s="202"/>
      <c r="J292" s="35"/>
      <c r="K292" s="35"/>
      <c r="L292" s="38"/>
      <c r="M292" s="203"/>
      <c r="N292" s="204"/>
      <c r="O292" s="70"/>
      <c r="P292" s="70"/>
      <c r="Q292" s="70"/>
      <c r="R292" s="70"/>
      <c r="S292" s="70"/>
      <c r="T292" s="71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6" t="s">
        <v>141</v>
      </c>
      <c r="AU292" s="16" t="s">
        <v>84</v>
      </c>
    </row>
    <row r="293" spans="1:65" s="13" customFormat="1" ht="10">
      <c r="B293" s="210"/>
      <c r="C293" s="211"/>
      <c r="D293" s="200" t="s">
        <v>227</v>
      </c>
      <c r="E293" s="212" t="s">
        <v>1</v>
      </c>
      <c r="F293" s="213" t="s">
        <v>423</v>
      </c>
      <c r="G293" s="211"/>
      <c r="H293" s="214">
        <v>0.157</v>
      </c>
      <c r="I293" s="215"/>
      <c r="J293" s="211"/>
      <c r="K293" s="211"/>
      <c r="L293" s="216"/>
      <c r="M293" s="217"/>
      <c r="N293" s="218"/>
      <c r="O293" s="218"/>
      <c r="P293" s="218"/>
      <c r="Q293" s="218"/>
      <c r="R293" s="218"/>
      <c r="S293" s="218"/>
      <c r="T293" s="219"/>
      <c r="AT293" s="220" t="s">
        <v>227</v>
      </c>
      <c r="AU293" s="220" t="s">
        <v>84</v>
      </c>
      <c r="AV293" s="13" t="s">
        <v>86</v>
      </c>
      <c r="AW293" s="13" t="s">
        <v>33</v>
      </c>
      <c r="AX293" s="13" t="s">
        <v>77</v>
      </c>
      <c r="AY293" s="220" t="s">
        <v>132</v>
      </c>
    </row>
    <row r="294" spans="1:65" s="14" customFormat="1" ht="10">
      <c r="B294" s="221"/>
      <c r="C294" s="222"/>
      <c r="D294" s="200" t="s">
        <v>227</v>
      </c>
      <c r="E294" s="223" t="s">
        <v>1</v>
      </c>
      <c r="F294" s="224" t="s">
        <v>229</v>
      </c>
      <c r="G294" s="222"/>
      <c r="H294" s="225">
        <v>0.157</v>
      </c>
      <c r="I294" s="226"/>
      <c r="J294" s="222"/>
      <c r="K294" s="222"/>
      <c r="L294" s="227"/>
      <c r="M294" s="228"/>
      <c r="N294" s="229"/>
      <c r="O294" s="229"/>
      <c r="P294" s="229"/>
      <c r="Q294" s="229"/>
      <c r="R294" s="229"/>
      <c r="S294" s="229"/>
      <c r="T294" s="230"/>
      <c r="AT294" s="231" t="s">
        <v>227</v>
      </c>
      <c r="AU294" s="231" t="s">
        <v>84</v>
      </c>
      <c r="AV294" s="14" t="s">
        <v>153</v>
      </c>
      <c r="AW294" s="14" t="s">
        <v>33</v>
      </c>
      <c r="AX294" s="14" t="s">
        <v>84</v>
      </c>
      <c r="AY294" s="231" t="s">
        <v>132</v>
      </c>
    </row>
    <row r="295" spans="1:65" s="2" customFormat="1" ht="24.15" customHeight="1">
      <c r="A295" s="33"/>
      <c r="B295" s="34"/>
      <c r="C295" s="186" t="s">
        <v>424</v>
      </c>
      <c r="D295" s="186" t="s">
        <v>135</v>
      </c>
      <c r="E295" s="187" t="s">
        <v>425</v>
      </c>
      <c r="F295" s="188" t="s">
        <v>426</v>
      </c>
      <c r="G295" s="189" t="s">
        <v>394</v>
      </c>
      <c r="H295" s="190">
        <v>3.7999999999999999E-2</v>
      </c>
      <c r="I295" s="191"/>
      <c r="J295" s="192">
        <f>ROUND(I295*H295,2)</f>
        <v>0</v>
      </c>
      <c r="K295" s="193"/>
      <c r="L295" s="38"/>
      <c r="M295" s="194" t="s">
        <v>1</v>
      </c>
      <c r="N295" s="195" t="s">
        <v>42</v>
      </c>
      <c r="O295" s="70"/>
      <c r="P295" s="196">
        <f>O295*H295</f>
        <v>0</v>
      </c>
      <c r="Q295" s="196">
        <v>0</v>
      </c>
      <c r="R295" s="196">
        <f>Q295*H295</f>
        <v>0</v>
      </c>
      <c r="S295" s="196">
        <v>0</v>
      </c>
      <c r="T295" s="197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98" t="s">
        <v>153</v>
      </c>
      <c r="AT295" s="198" t="s">
        <v>135</v>
      </c>
      <c r="AU295" s="198" t="s">
        <v>84</v>
      </c>
      <c r="AY295" s="16" t="s">
        <v>132</v>
      </c>
      <c r="BE295" s="199">
        <f>IF(N295="základní",J295,0)</f>
        <v>0</v>
      </c>
      <c r="BF295" s="199">
        <f>IF(N295="snížená",J295,0)</f>
        <v>0</v>
      </c>
      <c r="BG295" s="199">
        <f>IF(N295="zákl. přenesená",J295,0)</f>
        <v>0</v>
      </c>
      <c r="BH295" s="199">
        <f>IF(N295="sníž. přenesená",J295,0)</f>
        <v>0</v>
      </c>
      <c r="BI295" s="199">
        <f>IF(N295="nulová",J295,0)</f>
        <v>0</v>
      </c>
      <c r="BJ295" s="16" t="s">
        <v>84</v>
      </c>
      <c r="BK295" s="199">
        <f>ROUND(I295*H295,2)</f>
        <v>0</v>
      </c>
      <c r="BL295" s="16" t="s">
        <v>153</v>
      </c>
      <c r="BM295" s="198" t="s">
        <v>427</v>
      </c>
    </row>
    <row r="296" spans="1:65" s="2" customFormat="1" ht="18">
      <c r="A296" s="33"/>
      <c r="B296" s="34"/>
      <c r="C296" s="35"/>
      <c r="D296" s="200" t="s">
        <v>141</v>
      </c>
      <c r="E296" s="35"/>
      <c r="F296" s="201" t="s">
        <v>426</v>
      </c>
      <c r="G296" s="35"/>
      <c r="H296" s="35"/>
      <c r="I296" s="202"/>
      <c r="J296" s="35"/>
      <c r="K296" s="35"/>
      <c r="L296" s="38"/>
      <c r="M296" s="203"/>
      <c r="N296" s="204"/>
      <c r="O296" s="70"/>
      <c r="P296" s="70"/>
      <c r="Q296" s="70"/>
      <c r="R296" s="70"/>
      <c r="S296" s="70"/>
      <c r="T296" s="71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141</v>
      </c>
      <c r="AU296" s="16" t="s">
        <v>84</v>
      </c>
    </row>
    <row r="297" spans="1:65" s="2" customFormat="1" ht="24.15" customHeight="1">
      <c r="A297" s="33"/>
      <c r="B297" s="34"/>
      <c r="C297" s="186" t="s">
        <v>319</v>
      </c>
      <c r="D297" s="186" t="s">
        <v>135</v>
      </c>
      <c r="E297" s="187" t="s">
        <v>428</v>
      </c>
      <c r="F297" s="188" t="s">
        <v>429</v>
      </c>
      <c r="G297" s="189" t="s">
        <v>394</v>
      </c>
      <c r="H297" s="190">
        <v>7.1999999999999995E-2</v>
      </c>
      <c r="I297" s="191"/>
      <c r="J297" s="192">
        <f>ROUND(I297*H297,2)</f>
        <v>0</v>
      </c>
      <c r="K297" s="193"/>
      <c r="L297" s="38"/>
      <c r="M297" s="194" t="s">
        <v>1</v>
      </c>
      <c r="N297" s="195" t="s">
        <v>42</v>
      </c>
      <c r="O297" s="70"/>
      <c r="P297" s="196">
        <f>O297*H297</f>
        <v>0</v>
      </c>
      <c r="Q297" s="196">
        <v>0</v>
      </c>
      <c r="R297" s="196">
        <f>Q297*H297</f>
        <v>0</v>
      </c>
      <c r="S297" s="196">
        <v>0</v>
      </c>
      <c r="T297" s="197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8" t="s">
        <v>153</v>
      </c>
      <c r="AT297" s="198" t="s">
        <v>135</v>
      </c>
      <c r="AU297" s="198" t="s">
        <v>84</v>
      </c>
      <c r="AY297" s="16" t="s">
        <v>132</v>
      </c>
      <c r="BE297" s="199">
        <f>IF(N297="základní",J297,0)</f>
        <v>0</v>
      </c>
      <c r="BF297" s="199">
        <f>IF(N297="snížená",J297,0)</f>
        <v>0</v>
      </c>
      <c r="BG297" s="199">
        <f>IF(N297="zákl. přenesená",J297,0)</f>
        <v>0</v>
      </c>
      <c r="BH297" s="199">
        <f>IF(N297="sníž. přenesená",J297,0)</f>
        <v>0</v>
      </c>
      <c r="BI297" s="199">
        <f>IF(N297="nulová",J297,0)</f>
        <v>0</v>
      </c>
      <c r="BJ297" s="16" t="s">
        <v>84</v>
      </c>
      <c r="BK297" s="199">
        <f>ROUND(I297*H297,2)</f>
        <v>0</v>
      </c>
      <c r="BL297" s="16" t="s">
        <v>153</v>
      </c>
      <c r="BM297" s="198" t="s">
        <v>430</v>
      </c>
    </row>
    <row r="298" spans="1:65" s="2" customFormat="1" ht="18">
      <c r="A298" s="33"/>
      <c r="B298" s="34"/>
      <c r="C298" s="35"/>
      <c r="D298" s="200" t="s">
        <v>141</v>
      </c>
      <c r="E298" s="35"/>
      <c r="F298" s="201" t="s">
        <v>429</v>
      </c>
      <c r="G298" s="35"/>
      <c r="H298" s="35"/>
      <c r="I298" s="202"/>
      <c r="J298" s="35"/>
      <c r="K298" s="35"/>
      <c r="L298" s="38"/>
      <c r="M298" s="203"/>
      <c r="N298" s="204"/>
      <c r="O298" s="70"/>
      <c r="P298" s="70"/>
      <c r="Q298" s="70"/>
      <c r="R298" s="70"/>
      <c r="S298" s="70"/>
      <c r="T298" s="71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141</v>
      </c>
      <c r="AU298" s="16" t="s">
        <v>84</v>
      </c>
    </row>
    <row r="299" spans="1:65" s="2" customFormat="1" ht="18">
      <c r="A299" s="33"/>
      <c r="B299" s="34"/>
      <c r="C299" s="35"/>
      <c r="D299" s="200" t="s">
        <v>142</v>
      </c>
      <c r="E299" s="35"/>
      <c r="F299" s="205" t="s">
        <v>431</v>
      </c>
      <c r="G299" s="35"/>
      <c r="H299" s="35"/>
      <c r="I299" s="202"/>
      <c r="J299" s="35"/>
      <c r="K299" s="35"/>
      <c r="L299" s="38"/>
      <c r="M299" s="203"/>
      <c r="N299" s="204"/>
      <c r="O299" s="70"/>
      <c r="P299" s="70"/>
      <c r="Q299" s="70"/>
      <c r="R299" s="70"/>
      <c r="S299" s="70"/>
      <c r="T299" s="71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6" t="s">
        <v>142</v>
      </c>
      <c r="AU299" s="16" t="s">
        <v>84</v>
      </c>
    </row>
    <row r="300" spans="1:65" s="13" customFormat="1" ht="10">
      <c r="B300" s="210"/>
      <c r="C300" s="211"/>
      <c r="D300" s="200" t="s">
        <v>227</v>
      </c>
      <c r="E300" s="212" t="s">
        <v>1</v>
      </c>
      <c r="F300" s="213" t="s">
        <v>432</v>
      </c>
      <c r="G300" s="211"/>
      <c r="H300" s="214">
        <v>7.1999999999999995E-2</v>
      </c>
      <c r="I300" s="215"/>
      <c r="J300" s="211"/>
      <c r="K300" s="211"/>
      <c r="L300" s="216"/>
      <c r="M300" s="217"/>
      <c r="N300" s="218"/>
      <c r="O300" s="218"/>
      <c r="P300" s="218"/>
      <c r="Q300" s="218"/>
      <c r="R300" s="218"/>
      <c r="S300" s="218"/>
      <c r="T300" s="219"/>
      <c r="AT300" s="220" t="s">
        <v>227</v>
      </c>
      <c r="AU300" s="220" t="s">
        <v>84</v>
      </c>
      <c r="AV300" s="13" t="s">
        <v>86</v>
      </c>
      <c r="AW300" s="13" t="s">
        <v>33</v>
      </c>
      <c r="AX300" s="13" t="s">
        <v>77</v>
      </c>
      <c r="AY300" s="220" t="s">
        <v>132</v>
      </c>
    </row>
    <row r="301" spans="1:65" s="14" customFormat="1" ht="10">
      <c r="B301" s="221"/>
      <c r="C301" s="222"/>
      <c r="D301" s="200" t="s">
        <v>227</v>
      </c>
      <c r="E301" s="223" t="s">
        <v>1</v>
      </c>
      <c r="F301" s="224" t="s">
        <v>229</v>
      </c>
      <c r="G301" s="222"/>
      <c r="H301" s="225">
        <v>7.1999999999999995E-2</v>
      </c>
      <c r="I301" s="226"/>
      <c r="J301" s="222"/>
      <c r="K301" s="222"/>
      <c r="L301" s="227"/>
      <c r="M301" s="228"/>
      <c r="N301" s="229"/>
      <c r="O301" s="229"/>
      <c r="P301" s="229"/>
      <c r="Q301" s="229"/>
      <c r="R301" s="229"/>
      <c r="S301" s="229"/>
      <c r="T301" s="230"/>
      <c r="AT301" s="231" t="s">
        <v>227</v>
      </c>
      <c r="AU301" s="231" t="s">
        <v>84</v>
      </c>
      <c r="AV301" s="14" t="s">
        <v>153</v>
      </c>
      <c r="AW301" s="14" t="s">
        <v>33</v>
      </c>
      <c r="AX301" s="14" t="s">
        <v>84</v>
      </c>
      <c r="AY301" s="231" t="s">
        <v>132</v>
      </c>
    </row>
    <row r="302" spans="1:65" s="2" customFormat="1" ht="16.5" customHeight="1">
      <c r="A302" s="33"/>
      <c r="B302" s="34"/>
      <c r="C302" s="186" t="s">
        <v>433</v>
      </c>
      <c r="D302" s="186" t="s">
        <v>135</v>
      </c>
      <c r="E302" s="187" t="s">
        <v>434</v>
      </c>
      <c r="F302" s="188" t="s">
        <v>435</v>
      </c>
      <c r="G302" s="189" t="s">
        <v>226</v>
      </c>
      <c r="H302" s="190">
        <v>382.63799999999998</v>
      </c>
      <c r="I302" s="191"/>
      <c r="J302" s="192">
        <f>ROUND(I302*H302,2)</f>
        <v>0</v>
      </c>
      <c r="K302" s="193"/>
      <c r="L302" s="38"/>
      <c r="M302" s="194" t="s">
        <v>1</v>
      </c>
      <c r="N302" s="195" t="s">
        <v>42</v>
      </c>
      <c r="O302" s="70"/>
      <c r="P302" s="196">
        <f>O302*H302</f>
        <v>0</v>
      </c>
      <c r="Q302" s="196">
        <v>0</v>
      </c>
      <c r="R302" s="196">
        <f>Q302*H302</f>
        <v>0</v>
      </c>
      <c r="S302" s="196">
        <v>0</v>
      </c>
      <c r="T302" s="197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98" t="s">
        <v>153</v>
      </c>
      <c r="AT302" s="198" t="s">
        <v>135</v>
      </c>
      <c r="AU302" s="198" t="s">
        <v>84</v>
      </c>
      <c r="AY302" s="16" t="s">
        <v>132</v>
      </c>
      <c r="BE302" s="199">
        <f>IF(N302="základní",J302,0)</f>
        <v>0</v>
      </c>
      <c r="BF302" s="199">
        <f>IF(N302="snížená",J302,0)</f>
        <v>0</v>
      </c>
      <c r="BG302" s="199">
        <f>IF(N302="zákl. přenesená",J302,0)</f>
        <v>0</v>
      </c>
      <c r="BH302" s="199">
        <f>IF(N302="sníž. přenesená",J302,0)</f>
        <v>0</v>
      </c>
      <c r="BI302" s="199">
        <f>IF(N302="nulová",J302,0)</f>
        <v>0</v>
      </c>
      <c r="BJ302" s="16" t="s">
        <v>84</v>
      </c>
      <c r="BK302" s="199">
        <f>ROUND(I302*H302,2)</f>
        <v>0</v>
      </c>
      <c r="BL302" s="16" t="s">
        <v>153</v>
      </c>
      <c r="BM302" s="198" t="s">
        <v>436</v>
      </c>
    </row>
    <row r="303" spans="1:65" s="2" customFormat="1" ht="10">
      <c r="A303" s="33"/>
      <c r="B303" s="34"/>
      <c r="C303" s="35"/>
      <c r="D303" s="200" t="s">
        <v>141</v>
      </c>
      <c r="E303" s="35"/>
      <c r="F303" s="201" t="s">
        <v>435</v>
      </c>
      <c r="G303" s="35"/>
      <c r="H303" s="35"/>
      <c r="I303" s="202"/>
      <c r="J303" s="35"/>
      <c r="K303" s="35"/>
      <c r="L303" s="38"/>
      <c r="M303" s="203"/>
      <c r="N303" s="204"/>
      <c r="O303" s="70"/>
      <c r="P303" s="70"/>
      <c r="Q303" s="70"/>
      <c r="R303" s="70"/>
      <c r="S303" s="70"/>
      <c r="T303" s="71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141</v>
      </c>
      <c r="AU303" s="16" t="s">
        <v>84</v>
      </c>
    </row>
    <row r="304" spans="1:65" s="2" customFormat="1" ht="18">
      <c r="A304" s="33"/>
      <c r="B304" s="34"/>
      <c r="C304" s="35"/>
      <c r="D304" s="200" t="s">
        <v>142</v>
      </c>
      <c r="E304" s="35"/>
      <c r="F304" s="205" t="s">
        <v>437</v>
      </c>
      <c r="G304" s="35"/>
      <c r="H304" s="35"/>
      <c r="I304" s="202"/>
      <c r="J304" s="35"/>
      <c r="K304" s="35"/>
      <c r="L304" s="38"/>
      <c r="M304" s="203"/>
      <c r="N304" s="204"/>
      <c r="O304" s="70"/>
      <c r="P304" s="70"/>
      <c r="Q304" s="70"/>
      <c r="R304" s="70"/>
      <c r="S304" s="70"/>
      <c r="T304" s="71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142</v>
      </c>
      <c r="AU304" s="16" t="s">
        <v>84</v>
      </c>
    </row>
    <row r="305" spans="1:65" s="13" customFormat="1" ht="10">
      <c r="B305" s="210"/>
      <c r="C305" s="211"/>
      <c r="D305" s="200" t="s">
        <v>227</v>
      </c>
      <c r="E305" s="212" t="s">
        <v>1</v>
      </c>
      <c r="F305" s="213" t="s">
        <v>438</v>
      </c>
      <c r="G305" s="211"/>
      <c r="H305" s="214">
        <v>405.63799999999998</v>
      </c>
      <c r="I305" s="215"/>
      <c r="J305" s="211"/>
      <c r="K305" s="211"/>
      <c r="L305" s="216"/>
      <c r="M305" s="217"/>
      <c r="N305" s="218"/>
      <c r="O305" s="218"/>
      <c r="P305" s="218"/>
      <c r="Q305" s="218"/>
      <c r="R305" s="218"/>
      <c r="S305" s="218"/>
      <c r="T305" s="219"/>
      <c r="AT305" s="220" t="s">
        <v>227</v>
      </c>
      <c r="AU305" s="220" t="s">
        <v>84</v>
      </c>
      <c r="AV305" s="13" t="s">
        <v>86</v>
      </c>
      <c r="AW305" s="13" t="s">
        <v>33</v>
      </c>
      <c r="AX305" s="13" t="s">
        <v>77</v>
      </c>
      <c r="AY305" s="220" t="s">
        <v>132</v>
      </c>
    </row>
    <row r="306" spans="1:65" s="13" customFormat="1" ht="10">
      <c r="B306" s="210"/>
      <c r="C306" s="211"/>
      <c r="D306" s="200" t="s">
        <v>227</v>
      </c>
      <c r="E306" s="212" t="s">
        <v>1</v>
      </c>
      <c r="F306" s="213" t="s">
        <v>439</v>
      </c>
      <c r="G306" s="211"/>
      <c r="H306" s="214">
        <v>-24.125</v>
      </c>
      <c r="I306" s="215"/>
      <c r="J306" s="211"/>
      <c r="K306" s="211"/>
      <c r="L306" s="216"/>
      <c r="M306" s="217"/>
      <c r="N306" s="218"/>
      <c r="O306" s="218"/>
      <c r="P306" s="218"/>
      <c r="Q306" s="218"/>
      <c r="R306" s="218"/>
      <c r="S306" s="218"/>
      <c r="T306" s="219"/>
      <c r="AT306" s="220" t="s">
        <v>227</v>
      </c>
      <c r="AU306" s="220" t="s">
        <v>84</v>
      </c>
      <c r="AV306" s="13" t="s">
        <v>86</v>
      </c>
      <c r="AW306" s="13" t="s">
        <v>33</v>
      </c>
      <c r="AX306" s="13" t="s">
        <v>77</v>
      </c>
      <c r="AY306" s="220" t="s">
        <v>132</v>
      </c>
    </row>
    <row r="307" spans="1:65" s="13" customFormat="1" ht="10">
      <c r="B307" s="210"/>
      <c r="C307" s="211"/>
      <c r="D307" s="200" t="s">
        <v>227</v>
      </c>
      <c r="E307" s="212" t="s">
        <v>1</v>
      </c>
      <c r="F307" s="213" t="s">
        <v>440</v>
      </c>
      <c r="G307" s="211"/>
      <c r="H307" s="214">
        <v>1.125</v>
      </c>
      <c r="I307" s="215"/>
      <c r="J307" s="211"/>
      <c r="K307" s="211"/>
      <c r="L307" s="216"/>
      <c r="M307" s="217"/>
      <c r="N307" s="218"/>
      <c r="O307" s="218"/>
      <c r="P307" s="218"/>
      <c r="Q307" s="218"/>
      <c r="R307" s="218"/>
      <c r="S307" s="218"/>
      <c r="T307" s="219"/>
      <c r="AT307" s="220" t="s">
        <v>227</v>
      </c>
      <c r="AU307" s="220" t="s">
        <v>84</v>
      </c>
      <c r="AV307" s="13" t="s">
        <v>86</v>
      </c>
      <c r="AW307" s="13" t="s">
        <v>33</v>
      </c>
      <c r="AX307" s="13" t="s">
        <v>77</v>
      </c>
      <c r="AY307" s="220" t="s">
        <v>132</v>
      </c>
    </row>
    <row r="308" spans="1:65" s="14" customFormat="1" ht="10">
      <c r="B308" s="221"/>
      <c r="C308" s="222"/>
      <c r="D308" s="200" t="s">
        <v>227</v>
      </c>
      <c r="E308" s="223" t="s">
        <v>1</v>
      </c>
      <c r="F308" s="224" t="s">
        <v>229</v>
      </c>
      <c r="G308" s="222"/>
      <c r="H308" s="225">
        <v>382.63799999999998</v>
      </c>
      <c r="I308" s="226"/>
      <c r="J308" s="222"/>
      <c r="K308" s="222"/>
      <c r="L308" s="227"/>
      <c r="M308" s="228"/>
      <c r="N308" s="229"/>
      <c r="O308" s="229"/>
      <c r="P308" s="229"/>
      <c r="Q308" s="229"/>
      <c r="R308" s="229"/>
      <c r="S308" s="229"/>
      <c r="T308" s="230"/>
      <c r="AT308" s="231" t="s">
        <v>227</v>
      </c>
      <c r="AU308" s="231" t="s">
        <v>84</v>
      </c>
      <c r="AV308" s="14" t="s">
        <v>153</v>
      </c>
      <c r="AW308" s="14" t="s">
        <v>33</v>
      </c>
      <c r="AX308" s="14" t="s">
        <v>84</v>
      </c>
      <c r="AY308" s="231" t="s">
        <v>132</v>
      </c>
    </row>
    <row r="309" spans="1:65" s="2" customFormat="1" ht="16.5" customHeight="1">
      <c r="A309" s="33"/>
      <c r="B309" s="34"/>
      <c r="C309" s="186" t="s">
        <v>323</v>
      </c>
      <c r="D309" s="186" t="s">
        <v>135</v>
      </c>
      <c r="E309" s="187" t="s">
        <v>441</v>
      </c>
      <c r="F309" s="188" t="s">
        <v>442</v>
      </c>
      <c r="G309" s="189" t="s">
        <v>226</v>
      </c>
      <c r="H309" s="190">
        <v>28.875</v>
      </c>
      <c r="I309" s="191"/>
      <c r="J309" s="192">
        <f>ROUND(I309*H309,2)</f>
        <v>0</v>
      </c>
      <c r="K309" s="193"/>
      <c r="L309" s="38"/>
      <c r="M309" s="194" t="s">
        <v>1</v>
      </c>
      <c r="N309" s="195" t="s">
        <v>42</v>
      </c>
      <c r="O309" s="70"/>
      <c r="P309" s="196">
        <f>O309*H309</f>
        <v>0</v>
      </c>
      <c r="Q309" s="196">
        <v>0</v>
      </c>
      <c r="R309" s="196">
        <f>Q309*H309</f>
        <v>0</v>
      </c>
      <c r="S309" s="196">
        <v>0</v>
      </c>
      <c r="T309" s="197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98" t="s">
        <v>153</v>
      </c>
      <c r="AT309" s="198" t="s">
        <v>135</v>
      </c>
      <c r="AU309" s="198" t="s">
        <v>84</v>
      </c>
      <c r="AY309" s="16" t="s">
        <v>132</v>
      </c>
      <c r="BE309" s="199">
        <f>IF(N309="základní",J309,0)</f>
        <v>0</v>
      </c>
      <c r="BF309" s="199">
        <f>IF(N309="snížená",J309,0)</f>
        <v>0</v>
      </c>
      <c r="BG309" s="199">
        <f>IF(N309="zákl. přenesená",J309,0)</f>
        <v>0</v>
      </c>
      <c r="BH309" s="199">
        <f>IF(N309="sníž. přenesená",J309,0)</f>
        <v>0</v>
      </c>
      <c r="BI309" s="199">
        <f>IF(N309="nulová",J309,0)</f>
        <v>0</v>
      </c>
      <c r="BJ309" s="16" t="s">
        <v>84</v>
      </c>
      <c r="BK309" s="199">
        <f>ROUND(I309*H309,2)</f>
        <v>0</v>
      </c>
      <c r="BL309" s="16" t="s">
        <v>153</v>
      </c>
      <c r="BM309" s="198" t="s">
        <v>443</v>
      </c>
    </row>
    <row r="310" spans="1:65" s="2" customFormat="1" ht="10">
      <c r="A310" s="33"/>
      <c r="B310" s="34"/>
      <c r="C310" s="35"/>
      <c r="D310" s="200" t="s">
        <v>141</v>
      </c>
      <c r="E310" s="35"/>
      <c r="F310" s="201" t="s">
        <v>442</v>
      </c>
      <c r="G310" s="35"/>
      <c r="H310" s="35"/>
      <c r="I310" s="202"/>
      <c r="J310" s="35"/>
      <c r="K310" s="35"/>
      <c r="L310" s="38"/>
      <c r="M310" s="203"/>
      <c r="N310" s="204"/>
      <c r="O310" s="70"/>
      <c r="P310" s="70"/>
      <c r="Q310" s="70"/>
      <c r="R310" s="70"/>
      <c r="S310" s="70"/>
      <c r="T310" s="71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141</v>
      </c>
      <c r="AU310" s="16" t="s">
        <v>84</v>
      </c>
    </row>
    <row r="311" spans="1:65" s="13" customFormat="1" ht="10">
      <c r="B311" s="210"/>
      <c r="C311" s="211"/>
      <c r="D311" s="200" t="s">
        <v>227</v>
      </c>
      <c r="E311" s="212" t="s">
        <v>1</v>
      </c>
      <c r="F311" s="213" t="s">
        <v>444</v>
      </c>
      <c r="G311" s="211"/>
      <c r="H311" s="214">
        <v>17.625</v>
      </c>
      <c r="I311" s="215"/>
      <c r="J311" s="211"/>
      <c r="K311" s="211"/>
      <c r="L311" s="216"/>
      <c r="M311" s="217"/>
      <c r="N311" s="218"/>
      <c r="O311" s="218"/>
      <c r="P311" s="218"/>
      <c r="Q311" s="218"/>
      <c r="R311" s="218"/>
      <c r="S311" s="218"/>
      <c r="T311" s="219"/>
      <c r="AT311" s="220" t="s">
        <v>227</v>
      </c>
      <c r="AU311" s="220" t="s">
        <v>84</v>
      </c>
      <c r="AV311" s="13" t="s">
        <v>86</v>
      </c>
      <c r="AW311" s="13" t="s">
        <v>33</v>
      </c>
      <c r="AX311" s="13" t="s">
        <v>77</v>
      </c>
      <c r="AY311" s="220" t="s">
        <v>132</v>
      </c>
    </row>
    <row r="312" spans="1:65" s="13" customFormat="1" ht="10">
      <c r="B312" s="210"/>
      <c r="C312" s="211"/>
      <c r="D312" s="200" t="s">
        <v>227</v>
      </c>
      <c r="E312" s="212" t="s">
        <v>1</v>
      </c>
      <c r="F312" s="213" t="s">
        <v>445</v>
      </c>
      <c r="G312" s="211"/>
      <c r="H312" s="214">
        <v>11.25</v>
      </c>
      <c r="I312" s="215"/>
      <c r="J312" s="211"/>
      <c r="K312" s="211"/>
      <c r="L312" s="216"/>
      <c r="M312" s="217"/>
      <c r="N312" s="218"/>
      <c r="O312" s="218"/>
      <c r="P312" s="218"/>
      <c r="Q312" s="218"/>
      <c r="R312" s="218"/>
      <c r="S312" s="218"/>
      <c r="T312" s="219"/>
      <c r="AT312" s="220" t="s">
        <v>227</v>
      </c>
      <c r="AU312" s="220" t="s">
        <v>84</v>
      </c>
      <c r="AV312" s="13" t="s">
        <v>86</v>
      </c>
      <c r="AW312" s="13" t="s">
        <v>33</v>
      </c>
      <c r="AX312" s="13" t="s">
        <v>77</v>
      </c>
      <c r="AY312" s="220" t="s">
        <v>132</v>
      </c>
    </row>
    <row r="313" spans="1:65" s="14" customFormat="1" ht="10">
      <c r="B313" s="221"/>
      <c r="C313" s="222"/>
      <c r="D313" s="200" t="s">
        <v>227</v>
      </c>
      <c r="E313" s="223" t="s">
        <v>1</v>
      </c>
      <c r="F313" s="224" t="s">
        <v>229</v>
      </c>
      <c r="G313" s="222"/>
      <c r="H313" s="225">
        <v>28.875</v>
      </c>
      <c r="I313" s="226"/>
      <c r="J313" s="222"/>
      <c r="K313" s="222"/>
      <c r="L313" s="227"/>
      <c r="M313" s="228"/>
      <c r="N313" s="229"/>
      <c r="O313" s="229"/>
      <c r="P313" s="229"/>
      <c r="Q313" s="229"/>
      <c r="R313" s="229"/>
      <c r="S313" s="229"/>
      <c r="T313" s="230"/>
      <c r="AT313" s="231" t="s">
        <v>227</v>
      </c>
      <c r="AU313" s="231" t="s">
        <v>84</v>
      </c>
      <c r="AV313" s="14" t="s">
        <v>153</v>
      </c>
      <c r="AW313" s="14" t="s">
        <v>33</v>
      </c>
      <c r="AX313" s="14" t="s">
        <v>84</v>
      </c>
      <c r="AY313" s="231" t="s">
        <v>132</v>
      </c>
    </row>
    <row r="314" spans="1:65" s="2" customFormat="1" ht="24.15" customHeight="1">
      <c r="A314" s="33"/>
      <c r="B314" s="34"/>
      <c r="C314" s="186" t="s">
        <v>446</v>
      </c>
      <c r="D314" s="186" t="s">
        <v>135</v>
      </c>
      <c r="E314" s="187" t="s">
        <v>447</v>
      </c>
      <c r="F314" s="188" t="s">
        <v>448</v>
      </c>
      <c r="G314" s="189" t="s">
        <v>226</v>
      </c>
      <c r="H314" s="190">
        <v>37.688000000000002</v>
      </c>
      <c r="I314" s="191"/>
      <c r="J314" s="192">
        <f>ROUND(I314*H314,2)</f>
        <v>0</v>
      </c>
      <c r="K314" s="193"/>
      <c r="L314" s="38"/>
      <c r="M314" s="194" t="s">
        <v>1</v>
      </c>
      <c r="N314" s="195" t="s">
        <v>42</v>
      </c>
      <c r="O314" s="70"/>
      <c r="P314" s="196">
        <f>O314*H314</f>
        <v>0</v>
      </c>
      <c r="Q314" s="196">
        <v>0</v>
      </c>
      <c r="R314" s="196">
        <f>Q314*H314</f>
        <v>0</v>
      </c>
      <c r="S314" s="196">
        <v>0</v>
      </c>
      <c r="T314" s="197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98" t="s">
        <v>153</v>
      </c>
      <c r="AT314" s="198" t="s">
        <v>135</v>
      </c>
      <c r="AU314" s="198" t="s">
        <v>84</v>
      </c>
      <c r="AY314" s="16" t="s">
        <v>132</v>
      </c>
      <c r="BE314" s="199">
        <f>IF(N314="základní",J314,0)</f>
        <v>0</v>
      </c>
      <c r="BF314" s="199">
        <f>IF(N314="snížená",J314,0)</f>
        <v>0</v>
      </c>
      <c r="BG314" s="199">
        <f>IF(N314="zákl. přenesená",J314,0)</f>
        <v>0</v>
      </c>
      <c r="BH314" s="199">
        <f>IF(N314="sníž. přenesená",J314,0)</f>
        <v>0</v>
      </c>
      <c r="BI314" s="199">
        <f>IF(N314="nulová",J314,0)</f>
        <v>0</v>
      </c>
      <c r="BJ314" s="16" t="s">
        <v>84</v>
      </c>
      <c r="BK314" s="199">
        <f>ROUND(I314*H314,2)</f>
        <v>0</v>
      </c>
      <c r="BL314" s="16" t="s">
        <v>153</v>
      </c>
      <c r="BM314" s="198" t="s">
        <v>449</v>
      </c>
    </row>
    <row r="315" spans="1:65" s="2" customFormat="1" ht="10">
      <c r="A315" s="33"/>
      <c r="B315" s="34"/>
      <c r="C315" s="35"/>
      <c r="D315" s="200" t="s">
        <v>141</v>
      </c>
      <c r="E315" s="35"/>
      <c r="F315" s="201" t="s">
        <v>448</v>
      </c>
      <c r="G315" s="35"/>
      <c r="H315" s="35"/>
      <c r="I315" s="202"/>
      <c r="J315" s="35"/>
      <c r="K315" s="35"/>
      <c r="L315" s="38"/>
      <c r="M315" s="203"/>
      <c r="N315" s="204"/>
      <c r="O315" s="70"/>
      <c r="P315" s="70"/>
      <c r="Q315" s="70"/>
      <c r="R315" s="70"/>
      <c r="S315" s="70"/>
      <c r="T315" s="71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6" t="s">
        <v>141</v>
      </c>
      <c r="AU315" s="16" t="s">
        <v>84</v>
      </c>
    </row>
    <row r="316" spans="1:65" s="13" customFormat="1" ht="10">
      <c r="B316" s="210"/>
      <c r="C316" s="211"/>
      <c r="D316" s="200" t="s">
        <v>227</v>
      </c>
      <c r="E316" s="212" t="s">
        <v>1</v>
      </c>
      <c r="F316" s="213" t="s">
        <v>450</v>
      </c>
      <c r="G316" s="211"/>
      <c r="H316" s="214">
        <v>34.875</v>
      </c>
      <c r="I316" s="215"/>
      <c r="J316" s="211"/>
      <c r="K316" s="211"/>
      <c r="L316" s="216"/>
      <c r="M316" s="217"/>
      <c r="N316" s="218"/>
      <c r="O316" s="218"/>
      <c r="P316" s="218"/>
      <c r="Q316" s="218"/>
      <c r="R316" s="218"/>
      <c r="S316" s="218"/>
      <c r="T316" s="219"/>
      <c r="AT316" s="220" t="s">
        <v>227</v>
      </c>
      <c r="AU316" s="220" t="s">
        <v>84</v>
      </c>
      <c r="AV316" s="13" t="s">
        <v>86</v>
      </c>
      <c r="AW316" s="13" t="s">
        <v>33</v>
      </c>
      <c r="AX316" s="13" t="s">
        <v>77</v>
      </c>
      <c r="AY316" s="220" t="s">
        <v>132</v>
      </c>
    </row>
    <row r="317" spans="1:65" s="13" customFormat="1" ht="10">
      <c r="B317" s="210"/>
      <c r="C317" s="211"/>
      <c r="D317" s="200" t="s">
        <v>227</v>
      </c>
      <c r="E317" s="212" t="s">
        <v>1</v>
      </c>
      <c r="F317" s="213" t="s">
        <v>451</v>
      </c>
      <c r="G317" s="211"/>
      <c r="H317" s="214">
        <v>2.8130000000000002</v>
      </c>
      <c r="I317" s="215"/>
      <c r="J317" s="211"/>
      <c r="K317" s="211"/>
      <c r="L317" s="216"/>
      <c r="M317" s="217"/>
      <c r="N317" s="218"/>
      <c r="O317" s="218"/>
      <c r="P317" s="218"/>
      <c r="Q317" s="218"/>
      <c r="R317" s="218"/>
      <c r="S317" s="218"/>
      <c r="T317" s="219"/>
      <c r="AT317" s="220" t="s">
        <v>227</v>
      </c>
      <c r="AU317" s="220" t="s">
        <v>84</v>
      </c>
      <c r="AV317" s="13" t="s">
        <v>86</v>
      </c>
      <c r="AW317" s="13" t="s">
        <v>33</v>
      </c>
      <c r="AX317" s="13" t="s">
        <v>77</v>
      </c>
      <c r="AY317" s="220" t="s">
        <v>132</v>
      </c>
    </row>
    <row r="318" spans="1:65" s="14" customFormat="1" ht="10">
      <c r="B318" s="221"/>
      <c r="C318" s="222"/>
      <c r="D318" s="200" t="s">
        <v>227</v>
      </c>
      <c r="E318" s="223" t="s">
        <v>1</v>
      </c>
      <c r="F318" s="224" t="s">
        <v>229</v>
      </c>
      <c r="G318" s="222"/>
      <c r="H318" s="225">
        <v>37.688000000000002</v>
      </c>
      <c r="I318" s="226"/>
      <c r="J318" s="222"/>
      <c r="K318" s="222"/>
      <c r="L318" s="227"/>
      <c r="M318" s="228"/>
      <c r="N318" s="229"/>
      <c r="O318" s="229"/>
      <c r="P318" s="229"/>
      <c r="Q318" s="229"/>
      <c r="R318" s="229"/>
      <c r="S318" s="229"/>
      <c r="T318" s="230"/>
      <c r="AT318" s="231" t="s">
        <v>227</v>
      </c>
      <c r="AU318" s="231" t="s">
        <v>84</v>
      </c>
      <c r="AV318" s="14" t="s">
        <v>153</v>
      </c>
      <c r="AW318" s="14" t="s">
        <v>33</v>
      </c>
      <c r="AX318" s="14" t="s">
        <v>84</v>
      </c>
      <c r="AY318" s="231" t="s">
        <v>132</v>
      </c>
    </row>
    <row r="319" spans="1:65" s="2" customFormat="1" ht="24.15" customHeight="1">
      <c r="A319" s="33"/>
      <c r="B319" s="34"/>
      <c r="C319" s="186" t="s">
        <v>327</v>
      </c>
      <c r="D319" s="186" t="s">
        <v>135</v>
      </c>
      <c r="E319" s="187" t="s">
        <v>452</v>
      </c>
      <c r="F319" s="188" t="s">
        <v>453</v>
      </c>
      <c r="G319" s="189" t="s">
        <v>226</v>
      </c>
      <c r="H319" s="190">
        <v>63.158000000000001</v>
      </c>
      <c r="I319" s="191"/>
      <c r="J319" s="192">
        <f>ROUND(I319*H319,2)</f>
        <v>0</v>
      </c>
      <c r="K319" s="193"/>
      <c r="L319" s="38"/>
      <c r="M319" s="194" t="s">
        <v>1</v>
      </c>
      <c r="N319" s="195" t="s">
        <v>42</v>
      </c>
      <c r="O319" s="70"/>
      <c r="P319" s="196">
        <f>O319*H319</f>
        <v>0</v>
      </c>
      <c r="Q319" s="196">
        <v>0</v>
      </c>
      <c r="R319" s="196">
        <f>Q319*H319</f>
        <v>0</v>
      </c>
      <c r="S319" s="196">
        <v>0</v>
      </c>
      <c r="T319" s="197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98" t="s">
        <v>153</v>
      </c>
      <c r="AT319" s="198" t="s">
        <v>135</v>
      </c>
      <c r="AU319" s="198" t="s">
        <v>84</v>
      </c>
      <c r="AY319" s="16" t="s">
        <v>132</v>
      </c>
      <c r="BE319" s="199">
        <f>IF(N319="základní",J319,0)</f>
        <v>0</v>
      </c>
      <c r="BF319" s="199">
        <f>IF(N319="snížená",J319,0)</f>
        <v>0</v>
      </c>
      <c r="BG319" s="199">
        <f>IF(N319="zákl. přenesená",J319,0)</f>
        <v>0</v>
      </c>
      <c r="BH319" s="199">
        <f>IF(N319="sníž. přenesená",J319,0)</f>
        <v>0</v>
      </c>
      <c r="BI319" s="199">
        <f>IF(N319="nulová",J319,0)</f>
        <v>0</v>
      </c>
      <c r="BJ319" s="16" t="s">
        <v>84</v>
      </c>
      <c r="BK319" s="199">
        <f>ROUND(I319*H319,2)</f>
        <v>0</v>
      </c>
      <c r="BL319" s="16" t="s">
        <v>153</v>
      </c>
      <c r="BM319" s="198" t="s">
        <v>454</v>
      </c>
    </row>
    <row r="320" spans="1:65" s="2" customFormat="1" ht="10">
      <c r="A320" s="33"/>
      <c r="B320" s="34"/>
      <c r="C320" s="35"/>
      <c r="D320" s="200" t="s">
        <v>141</v>
      </c>
      <c r="E320" s="35"/>
      <c r="F320" s="201" t="s">
        <v>453</v>
      </c>
      <c r="G320" s="35"/>
      <c r="H320" s="35"/>
      <c r="I320" s="202"/>
      <c r="J320" s="35"/>
      <c r="K320" s="35"/>
      <c r="L320" s="38"/>
      <c r="M320" s="203"/>
      <c r="N320" s="204"/>
      <c r="O320" s="70"/>
      <c r="P320" s="70"/>
      <c r="Q320" s="70"/>
      <c r="R320" s="70"/>
      <c r="S320" s="70"/>
      <c r="T320" s="71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6" t="s">
        <v>141</v>
      </c>
      <c r="AU320" s="16" t="s">
        <v>84</v>
      </c>
    </row>
    <row r="321" spans="1:65" s="2" customFormat="1" ht="16.5" customHeight="1">
      <c r="A321" s="33"/>
      <c r="B321" s="34"/>
      <c r="C321" s="186" t="s">
        <v>455</v>
      </c>
      <c r="D321" s="186" t="s">
        <v>135</v>
      </c>
      <c r="E321" s="187" t="s">
        <v>456</v>
      </c>
      <c r="F321" s="188" t="s">
        <v>457</v>
      </c>
      <c r="G321" s="189" t="s">
        <v>237</v>
      </c>
      <c r="H321" s="190">
        <v>3</v>
      </c>
      <c r="I321" s="191"/>
      <c r="J321" s="192">
        <f>ROUND(I321*H321,2)</f>
        <v>0</v>
      </c>
      <c r="K321" s="193"/>
      <c r="L321" s="38"/>
      <c r="M321" s="194" t="s">
        <v>1</v>
      </c>
      <c r="N321" s="195" t="s">
        <v>42</v>
      </c>
      <c r="O321" s="70"/>
      <c r="P321" s="196">
        <f>O321*H321</f>
        <v>0</v>
      </c>
      <c r="Q321" s="196">
        <v>0</v>
      </c>
      <c r="R321" s="196">
        <f>Q321*H321</f>
        <v>0</v>
      </c>
      <c r="S321" s="196">
        <v>0</v>
      </c>
      <c r="T321" s="197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98" t="s">
        <v>153</v>
      </c>
      <c r="AT321" s="198" t="s">
        <v>135</v>
      </c>
      <c r="AU321" s="198" t="s">
        <v>84</v>
      </c>
      <c r="AY321" s="16" t="s">
        <v>132</v>
      </c>
      <c r="BE321" s="199">
        <f>IF(N321="základní",J321,0)</f>
        <v>0</v>
      </c>
      <c r="BF321" s="199">
        <f>IF(N321="snížená",J321,0)</f>
        <v>0</v>
      </c>
      <c r="BG321" s="199">
        <f>IF(N321="zákl. přenesená",J321,0)</f>
        <v>0</v>
      </c>
      <c r="BH321" s="199">
        <f>IF(N321="sníž. přenesená",J321,0)</f>
        <v>0</v>
      </c>
      <c r="BI321" s="199">
        <f>IF(N321="nulová",J321,0)</f>
        <v>0</v>
      </c>
      <c r="BJ321" s="16" t="s">
        <v>84</v>
      </c>
      <c r="BK321" s="199">
        <f>ROUND(I321*H321,2)</f>
        <v>0</v>
      </c>
      <c r="BL321" s="16" t="s">
        <v>153</v>
      </c>
      <c r="BM321" s="198" t="s">
        <v>458</v>
      </c>
    </row>
    <row r="322" spans="1:65" s="2" customFormat="1" ht="10">
      <c r="A322" s="33"/>
      <c r="B322" s="34"/>
      <c r="C322" s="35"/>
      <c r="D322" s="200" t="s">
        <v>141</v>
      </c>
      <c r="E322" s="35"/>
      <c r="F322" s="201" t="s">
        <v>457</v>
      </c>
      <c r="G322" s="35"/>
      <c r="H322" s="35"/>
      <c r="I322" s="202"/>
      <c r="J322" s="35"/>
      <c r="K322" s="35"/>
      <c r="L322" s="38"/>
      <c r="M322" s="203"/>
      <c r="N322" s="204"/>
      <c r="O322" s="70"/>
      <c r="P322" s="70"/>
      <c r="Q322" s="70"/>
      <c r="R322" s="70"/>
      <c r="S322" s="70"/>
      <c r="T322" s="71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6" t="s">
        <v>141</v>
      </c>
      <c r="AU322" s="16" t="s">
        <v>84</v>
      </c>
    </row>
    <row r="323" spans="1:65" s="2" customFormat="1" ht="16.5" customHeight="1">
      <c r="A323" s="33"/>
      <c r="B323" s="34"/>
      <c r="C323" s="186" t="s">
        <v>331</v>
      </c>
      <c r="D323" s="186" t="s">
        <v>135</v>
      </c>
      <c r="E323" s="187" t="s">
        <v>459</v>
      </c>
      <c r="F323" s="188" t="s">
        <v>460</v>
      </c>
      <c r="G323" s="189" t="s">
        <v>237</v>
      </c>
      <c r="H323" s="190">
        <v>27</v>
      </c>
      <c r="I323" s="191"/>
      <c r="J323" s="192">
        <f>ROUND(I323*H323,2)</f>
        <v>0</v>
      </c>
      <c r="K323" s="193"/>
      <c r="L323" s="38"/>
      <c r="M323" s="194" t="s">
        <v>1</v>
      </c>
      <c r="N323" s="195" t="s">
        <v>42</v>
      </c>
      <c r="O323" s="70"/>
      <c r="P323" s="196">
        <f>O323*H323</f>
        <v>0</v>
      </c>
      <c r="Q323" s="196">
        <v>0</v>
      </c>
      <c r="R323" s="196">
        <f>Q323*H323</f>
        <v>0</v>
      </c>
      <c r="S323" s="196">
        <v>0</v>
      </c>
      <c r="T323" s="197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98" t="s">
        <v>153</v>
      </c>
      <c r="AT323" s="198" t="s">
        <v>135</v>
      </c>
      <c r="AU323" s="198" t="s">
        <v>84</v>
      </c>
      <c r="AY323" s="16" t="s">
        <v>132</v>
      </c>
      <c r="BE323" s="199">
        <f>IF(N323="základní",J323,0)</f>
        <v>0</v>
      </c>
      <c r="BF323" s="199">
        <f>IF(N323="snížená",J323,0)</f>
        <v>0</v>
      </c>
      <c r="BG323" s="199">
        <f>IF(N323="zákl. přenesená",J323,0)</f>
        <v>0</v>
      </c>
      <c r="BH323" s="199">
        <f>IF(N323="sníž. přenesená",J323,0)</f>
        <v>0</v>
      </c>
      <c r="BI323" s="199">
        <f>IF(N323="nulová",J323,0)</f>
        <v>0</v>
      </c>
      <c r="BJ323" s="16" t="s">
        <v>84</v>
      </c>
      <c r="BK323" s="199">
        <f>ROUND(I323*H323,2)</f>
        <v>0</v>
      </c>
      <c r="BL323" s="16" t="s">
        <v>153</v>
      </c>
      <c r="BM323" s="198" t="s">
        <v>461</v>
      </c>
    </row>
    <row r="324" spans="1:65" s="2" customFormat="1" ht="10">
      <c r="A324" s="33"/>
      <c r="B324" s="34"/>
      <c r="C324" s="35"/>
      <c r="D324" s="200" t="s">
        <v>141</v>
      </c>
      <c r="E324" s="35"/>
      <c r="F324" s="201" t="s">
        <v>460</v>
      </c>
      <c r="G324" s="35"/>
      <c r="H324" s="35"/>
      <c r="I324" s="202"/>
      <c r="J324" s="35"/>
      <c r="K324" s="35"/>
      <c r="L324" s="38"/>
      <c r="M324" s="203"/>
      <c r="N324" s="204"/>
      <c r="O324" s="70"/>
      <c r="P324" s="70"/>
      <c r="Q324" s="70"/>
      <c r="R324" s="70"/>
      <c r="S324" s="70"/>
      <c r="T324" s="71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6" t="s">
        <v>141</v>
      </c>
      <c r="AU324" s="16" t="s">
        <v>84</v>
      </c>
    </row>
    <row r="325" spans="1:65" s="13" customFormat="1" ht="10">
      <c r="B325" s="210"/>
      <c r="C325" s="211"/>
      <c r="D325" s="200" t="s">
        <v>227</v>
      </c>
      <c r="E325" s="212" t="s">
        <v>1</v>
      </c>
      <c r="F325" s="213" t="s">
        <v>462</v>
      </c>
      <c r="G325" s="211"/>
      <c r="H325" s="214">
        <v>27</v>
      </c>
      <c r="I325" s="215"/>
      <c r="J325" s="211"/>
      <c r="K325" s="211"/>
      <c r="L325" s="216"/>
      <c r="M325" s="217"/>
      <c r="N325" s="218"/>
      <c r="O325" s="218"/>
      <c r="P325" s="218"/>
      <c r="Q325" s="218"/>
      <c r="R325" s="218"/>
      <c r="S325" s="218"/>
      <c r="T325" s="219"/>
      <c r="AT325" s="220" t="s">
        <v>227</v>
      </c>
      <c r="AU325" s="220" t="s">
        <v>84</v>
      </c>
      <c r="AV325" s="13" t="s">
        <v>86</v>
      </c>
      <c r="AW325" s="13" t="s">
        <v>33</v>
      </c>
      <c r="AX325" s="13" t="s">
        <v>77</v>
      </c>
      <c r="AY325" s="220" t="s">
        <v>132</v>
      </c>
    </row>
    <row r="326" spans="1:65" s="14" customFormat="1" ht="10">
      <c r="B326" s="221"/>
      <c r="C326" s="222"/>
      <c r="D326" s="200" t="s">
        <v>227</v>
      </c>
      <c r="E326" s="223" t="s">
        <v>1</v>
      </c>
      <c r="F326" s="224" t="s">
        <v>229</v>
      </c>
      <c r="G326" s="222"/>
      <c r="H326" s="225">
        <v>27</v>
      </c>
      <c r="I326" s="226"/>
      <c r="J326" s="222"/>
      <c r="K326" s="222"/>
      <c r="L326" s="227"/>
      <c r="M326" s="228"/>
      <c r="N326" s="229"/>
      <c r="O326" s="229"/>
      <c r="P326" s="229"/>
      <c r="Q326" s="229"/>
      <c r="R326" s="229"/>
      <c r="S326" s="229"/>
      <c r="T326" s="230"/>
      <c r="AT326" s="231" t="s">
        <v>227</v>
      </c>
      <c r="AU326" s="231" t="s">
        <v>84</v>
      </c>
      <c r="AV326" s="14" t="s">
        <v>153</v>
      </c>
      <c r="AW326" s="14" t="s">
        <v>33</v>
      </c>
      <c r="AX326" s="14" t="s">
        <v>84</v>
      </c>
      <c r="AY326" s="231" t="s">
        <v>132</v>
      </c>
    </row>
    <row r="327" spans="1:65" s="2" customFormat="1" ht="16.5" customHeight="1">
      <c r="A327" s="33"/>
      <c r="B327" s="34"/>
      <c r="C327" s="186" t="s">
        <v>463</v>
      </c>
      <c r="D327" s="186" t="s">
        <v>135</v>
      </c>
      <c r="E327" s="187" t="s">
        <v>464</v>
      </c>
      <c r="F327" s="188" t="s">
        <v>465</v>
      </c>
      <c r="G327" s="189" t="s">
        <v>237</v>
      </c>
      <c r="H327" s="190">
        <v>4</v>
      </c>
      <c r="I327" s="191"/>
      <c r="J327" s="192">
        <f>ROUND(I327*H327,2)</f>
        <v>0</v>
      </c>
      <c r="K327" s="193"/>
      <c r="L327" s="38"/>
      <c r="M327" s="194" t="s">
        <v>1</v>
      </c>
      <c r="N327" s="195" t="s">
        <v>42</v>
      </c>
      <c r="O327" s="70"/>
      <c r="P327" s="196">
        <f>O327*H327</f>
        <v>0</v>
      </c>
      <c r="Q327" s="196">
        <v>0</v>
      </c>
      <c r="R327" s="196">
        <f>Q327*H327</f>
        <v>0</v>
      </c>
      <c r="S327" s="196">
        <v>0</v>
      </c>
      <c r="T327" s="197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98" t="s">
        <v>153</v>
      </c>
      <c r="AT327" s="198" t="s">
        <v>135</v>
      </c>
      <c r="AU327" s="198" t="s">
        <v>84</v>
      </c>
      <c r="AY327" s="16" t="s">
        <v>132</v>
      </c>
      <c r="BE327" s="199">
        <f>IF(N327="základní",J327,0)</f>
        <v>0</v>
      </c>
      <c r="BF327" s="199">
        <f>IF(N327="snížená",J327,0)</f>
        <v>0</v>
      </c>
      <c r="BG327" s="199">
        <f>IF(N327="zákl. přenesená",J327,0)</f>
        <v>0</v>
      </c>
      <c r="BH327" s="199">
        <f>IF(N327="sníž. přenesená",J327,0)</f>
        <v>0</v>
      </c>
      <c r="BI327" s="199">
        <f>IF(N327="nulová",J327,0)</f>
        <v>0</v>
      </c>
      <c r="BJ327" s="16" t="s">
        <v>84</v>
      </c>
      <c r="BK327" s="199">
        <f>ROUND(I327*H327,2)</f>
        <v>0</v>
      </c>
      <c r="BL327" s="16" t="s">
        <v>153</v>
      </c>
      <c r="BM327" s="198" t="s">
        <v>466</v>
      </c>
    </row>
    <row r="328" spans="1:65" s="2" customFormat="1" ht="10">
      <c r="A328" s="33"/>
      <c r="B328" s="34"/>
      <c r="C328" s="35"/>
      <c r="D328" s="200" t="s">
        <v>141</v>
      </c>
      <c r="E328" s="35"/>
      <c r="F328" s="201" t="s">
        <v>465</v>
      </c>
      <c r="G328" s="35"/>
      <c r="H328" s="35"/>
      <c r="I328" s="202"/>
      <c r="J328" s="35"/>
      <c r="K328" s="35"/>
      <c r="L328" s="38"/>
      <c r="M328" s="203"/>
      <c r="N328" s="204"/>
      <c r="O328" s="70"/>
      <c r="P328" s="70"/>
      <c r="Q328" s="70"/>
      <c r="R328" s="70"/>
      <c r="S328" s="70"/>
      <c r="T328" s="71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6" t="s">
        <v>141</v>
      </c>
      <c r="AU328" s="16" t="s">
        <v>84</v>
      </c>
    </row>
    <row r="329" spans="1:65" s="2" customFormat="1" ht="16.5" customHeight="1">
      <c r="A329" s="33"/>
      <c r="B329" s="34"/>
      <c r="C329" s="186" t="s">
        <v>335</v>
      </c>
      <c r="D329" s="186" t="s">
        <v>135</v>
      </c>
      <c r="E329" s="187" t="s">
        <v>467</v>
      </c>
      <c r="F329" s="188" t="s">
        <v>468</v>
      </c>
      <c r="G329" s="189" t="s">
        <v>237</v>
      </c>
      <c r="H329" s="190">
        <v>16</v>
      </c>
      <c r="I329" s="191"/>
      <c r="J329" s="192">
        <f>ROUND(I329*H329,2)</f>
        <v>0</v>
      </c>
      <c r="K329" s="193"/>
      <c r="L329" s="38"/>
      <c r="M329" s="194" t="s">
        <v>1</v>
      </c>
      <c r="N329" s="195" t="s">
        <v>42</v>
      </c>
      <c r="O329" s="70"/>
      <c r="P329" s="196">
        <f>O329*H329</f>
        <v>0</v>
      </c>
      <c r="Q329" s="196">
        <v>0</v>
      </c>
      <c r="R329" s="196">
        <f>Q329*H329</f>
        <v>0</v>
      </c>
      <c r="S329" s="196">
        <v>0</v>
      </c>
      <c r="T329" s="197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98" t="s">
        <v>153</v>
      </c>
      <c r="AT329" s="198" t="s">
        <v>135</v>
      </c>
      <c r="AU329" s="198" t="s">
        <v>84</v>
      </c>
      <c r="AY329" s="16" t="s">
        <v>132</v>
      </c>
      <c r="BE329" s="199">
        <f>IF(N329="základní",J329,0)</f>
        <v>0</v>
      </c>
      <c r="BF329" s="199">
        <f>IF(N329="snížená",J329,0)</f>
        <v>0</v>
      </c>
      <c r="BG329" s="199">
        <f>IF(N329="zákl. přenesená",J329,0)</f>
        <v>0</v>
      </c>
      <c r="BH329" s="199">
        <f>IF(N329="sníž. přenesená",J329,0)</f>
        <v>0</v>
      </c>
      <c r="BI329" s="199">
        <f>IF(N329="nulová",J329,0)</f>
        <v>0</v>
      </c>
      <c r="BJ329" s="16" t="s">
        <v>84</v>
      </c>
      <c r="BK329" s="199">
        <f>ROUND(I329*H329,2)</f>
        <v>0</v>
      </c>
      <c r="BL329" s="16" t="s">
        <v>153</v>
      </c>
      <c r="BM329" s="198" t="s">
        <v>469</v>
      </c>
    </row>
    <row r="330" spans="1:65" s="2" customFormat="1" ht="10">
      <c r="A330" s="33"/>
      <c r="B330" s="34"/>
      <c r="C330" s="35"/>
      <c r="D330" s="200" t="s">
        <v>141</v>
      </c>
      <c r="E330" s="35"/>
      <c r="F330" s="201" t="s">
        <v>468</v>
      </c>
      <c r="G330" s="35"/>
      <c r="H330" s="35"/>
      <c r="I330" s="202"/>
      <c r="J330" s="35"/>
      <c r="K330" s="35"/>
      <c r="L330" s="38"/>
      <c r="M330" s="203"/>
      <c r="N330" s="204"/>
      <c r="O330" s="70"/>
      <c r="P330" s="70"/>
      <c r="Q330" s="70"/>
      <c r="R330" s="70"/>
      <c r="S330" s="70"/>
      <c r="T330" s="71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6" t="s">
        <v>141</v>
      </c>
      <c r="AU330" s="16" t="s">
        <v>84</v>
      </c>
    </row>
    <row r="331" spans="1:65" s="13" customFormat="1" ht="10">
      <c r="B331" s="210"/>
      <c r="C331" s="211"/>
      <c r="D331" s="200" t="s">
        <v>227</v>
      </c>
      <c r="E331" s="212" t="s">
        <v>1</v>
      </c>
      <c r="F331" s="213" t="s">
        <v>470</v>
      </c>
      <c r="G331" s="211"/>
      <c r="H331" s="214">
        <v>16</v>
      </c>
      <c r="I331" s="215"/>
      <c r="J331" s="211"/>
      <c r="K331" s="211"/>
      <c r="L331" s="216"/>
      <c r="M331" s="217"/>
      <c r="N331" s="218"/>
      <c r="O331" s="218"/>
      <c r="P331" s="218"/>
      <c r="Q331" s="218"/>
      <c r="R331" s="218"/>
      <c r="S331" s="218"/>
      <c r="T331" s="219"/>
      <c r="AT331" s="220" t="s">
        <v>227</v>
      </c>
      <c r="AU331" s="220" t="s">
        <v>84</v>
      </c>
      <c r="AV331" s="13" t="s">
        <v>86</v>
      </c>
      <c r="AW331" s="13" t="s">
        <v>33</v>
      </c>
      <c r="AX331" s="13" t="s">
        <v>77</v>
      </c>
      <c r="AY331" s="220" t="s">
        <v>132</v>
      </c>
    </row>
    <row r="332" spans="1:65" s="14" customFormat="1" ht="10">
      <c r="B332" s="221"/>
      <c r="C332" s="222"/>
      <c r="D332" s="200" t="s">
        <v>227</v>
      </c>
      <c r="E332" s="223" t="s">
        <v>1</v>
      </c>
      <c r="F332" s="224" t="s">
        <v>229</v>
      </c>
      <c r="G332" s="222"/>
      <c r="H332" s="225">
        <v>16</v>
      </c>
      <c r="I332" s="226"/>
      <c r="J332" s="222"/>
      <c r="K332" s="222"/>
      <c r="L332" s="227"/>
      <c r="M332" s="228"/>
      <c r="N332" s="229"/>
      <c r="O332" s="229"/>
      <c r="P332" s="229"/>
      <c r="Q332" s="229"/>
      <c r="R332" s="229"/>
      <c r="S332" s="229"/>
      <c r="T332" s="230"/>
      <c r="AT332" s="231" t="s">
        <v>227</v>
      </c>
      <c r="AU332" s="231" t="s">
        <v>84</v>
      </c>
      <c r="AV332" s="14" t="s">
        <v>153</v>
      </c>
      <c r="AW332" s="14" t="s">
        <v>33</v>
      </c>
      <c r="AX332" s="14" t="s">
        <v>84</v>
      </c>
      <c r="AY332" s="231" t="s">
        <v>132</v>
      </c>
    </row>
    <row r="333" spans="1:65" s="2" customFormat="1" ht="16.5" customHeight="1">
      <c r="A333" s="33"/>
      <c r="B333" s="34"/>
      <c r="C333" s="186" t="s">
        <v>471</v>
      </c>
      <c r="D333" s="186" t="s">
        <v>135</v>
      </c>
      <c r="E333" s="187" t="s">
        <v>472</v>
      </c>
      <c r="F333" s="188" t="s">
        <v>473</v>
      </c>
      <c r="G333" s="189" t="s">
        <v>237</v>
      </c>
      <c r="H333" s="190">
        <v>19</v>
      </c>
      <c r="I333" s="191"/>
      <c r="J333" s="192">
        <f>ROUND(I333*H333,2)</f>
        <v>0</v>
      </c>
      <c r="K333" s="193"/>
      <c r="L333" s="38"/>
      <c r="M333" s="194" t="s">
        <v>1</v>
      </c>
      <c r="N333" s="195" t="s">
        <v>42</v>
      </c>
      <c r="O333" s="70"/>
      <c r="P333" s="196">
        <f>O333*H333</f>
        <v>0</v>
      </c>
      <c r="Q333" s="196">
        <v>0</v>
      </c>
      <c r="R333" s="196">
        <f>Q333*H333</f>
        <v>0</v>
      </c>
      <c r="S333" s="196">
        <v>0</v>
      </c>
      <c r="T333" s="197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98" t="s">
        <v>153</v>
      </c>
      <c r="AT333" s="198" t="s">
        <v>135</v>
      </c>
      <c r="AU333" s="198" t="s">
        <v>84</v>
      </c>
      <c r="AY333" s="16" t="s">
        <v>132</v>
      </c>
      <c r="BE333" s="199">
        <f>IF(N333="základní",J333,0)</f>
        <v>0</v>
      </c>
      <c r="BF333" s="199">
        <f>IF(N333="snížená",J333,0)</f>
        <v>0</v>
      </c>
      <c r="BG333" s="199">
        <f>IF(N333="zákl. přenesená",J333,0)</f>
        <v>0</v>
      </c>
      <c r="BH333" s="199">
        <f>IF(N333="sníž. přenesená",J333,0)</f>
        <v>0</v>
      </c>
      <c r="BI333" s="199">
        <f>IF(N333="nulová",J333,0)</f>
        <v>0</v>
      </c>
      <c r="BJ333" s="16" t="s">
        <v>84</v>
      </c>
      <c r="BK333" s="199">
        <f>ROUND(I333*H333,2)</f>
        <v>0</v>
      </c>
      <c r="BL333" s="16" t="s">
        <v>153</v>
      </c>
      <c r="BM333" s="198" t="s">
        <v>474</v>
      </c>
    </row>
    <row r="334" spans="1:65" s="2" customFormat="1" ht="10">
      <c r="A334" s="33"/>
      <c r="B334" s="34"/>
      <c r="C334" s="35"/>
      <c r="D334" s="200" t="s">
        <v>141</v>
      </c>
      <c r="E334" s="35"/>
      <c r="F334" s="201" t="s">
        <v>473</v>
      </c>
      <c r="G334" s="35"/>
      <c r="H334" s="35"/>
      <c r="I334" s="202"/>
      <c r="J334" s="35"/>
      <c r="K334" s="35"/>
      <c r="L334" s="38"/>
      <c r="M334" s="203"/>
      <c r="N334" s="204"/>
      <c r="O334" s="70"/>
      <c r="P334" s="70"/>
      <c r="Q334" s="70"/>
      <c r="R334" s="70"/>
      <c r="S334" s="70"/>
      <c r="T334" s="71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6" t="s">
        <v>141</v>
      </c>
      <c r="AU334" s="16" t="s">
        <v>84</v>
      </c>
    </row>
    <row r="335" spans="1:65" s="13" customFormat="1" ht="10">
      <c r="B335" s="210"/>
      <c r="C335" s="211"/>
      <c r="D335" s="200" t="s">
        <v>227</v>
      </c>
      <c r="E335" s="212" t="s">
        <v>1</v>
      </c>
      <c r="F335" s="213" t="s">
        <v>475</v>
      </c>
      <c r="G335" s="211"/>
      <c r="H335" s="214">
        <v>19</v>
      </c>
      <c r="I335" s="215"/>
      <c r="J335" s="211"/>
      <c r="K335" s="211"/>
      <c r="L335" s="216"/>
      <c r="M335" s="217"/>
      <c r="N335" s="218"/>
      <c r="O335" s="218"/>
      <c r="P335" s="218"/>
      <c r="Q335" s="218"/>
      <c r="R335" s="218"/>
      <c r="S335" s="218"/>
      <c r="T335" s="219"/>
      <c r="AT335" s="220" t="s">
        <v>227</v>
      </c>
      <c r="AU335" s="220" t="s">
        <v>84</v>
      </c>
      <c r="AV335" s="13" t="s">
        <v>86</v>
      </c>
      <c r="AW335" s="13" t="s">
        <v>33</v>
      </c>
      <c r="AX335" s="13" t="s">
        <v>77</v>
      </c>
      <c r="AY335" s="220" t="s">
        <v>132</v>
      </c>
    </row>
    <row r="336" spans="1:65" s="14" customFormat="1" ht="10">
      <c r="B336" s="221"/>
      <c r="C336" s="222"/>
      <c r="D336" s="200" t="s">
        <v>227</v>
      </c>
      <c r="E336" s="223" t="s">
        <v>1</v>
      </c>
      <c r="F336" s="224" t="s">
        <v>229</v>
      </c>
      <c r="G336" s="222"/>
      <c r="H336" s="225">
        <v>19</v>
      </c>
      <c r="I336" s="226"/>
      <c r="J336" s="222"/>
      <c r="K336" s="222"/>
      <c r="L336" s="227"/>
      <c r="M336" s="228"/>
      <c r="N336" s="229"/>
      <c r="O336" s="229"/>
      <c r="P336" s="229"/>
      <c r="Q336" s="229"/>
      <c r="R336" s="229"/>
      <c r="S336" s="229"/>
      <c r="T336" s="230"/>
      <c r="AT336" s="231" t="s">
        <v>227</v>
      </c>
      <c r="AU336" s="231" t="s">
        <v>84</v>
      </c>
      <c r="AV336" s="14" t="s">
        <v>153</v>
      </c>
      <c r="AW336" s="14" t="s">
        <v>33</v>
      </c>
      <c r="AX336" s="14" t="s">
        <v>84</v>
      </c>
      <c r="AY336" s="231" t="s">
        <v>132</v>
      </c>
    </row>
    <row r="337" spans="1:65" s="2" customFormat="1" ht="16.5" customHeight="1">
      <c r="A337" s="33"/>
      <c r="B337" s="34"/>
      <c r="C337" s="186" t="s">
        <v>340</v>
      </c>
      <c r="D337" s="186" t="s">
        <v>135</v>
      </c>
      <c r="E337" s="187" t="s">
        <v>476</v>
      </c>
      <c r="F337" s="188" t="s">
        <v>477</v>
      </c>
      <c r="G337" s="189" t="s">
        <v>245</v>
      </c>
      <c r="H337" s="190">
        <v>1.944</v>
      </c>
      <c r="I337" s="191"/>
      <c r="J337" s="192">
        <f>ROUND(I337*H337,2)</f>
        <v>0</v>
      </c>
      <c r="K337" s="193"/>
      <c r="L337" s="38"/>
      <c r="M337" s="194" t="s">
        <v>1</v>
      </c>
      <c r="N337" s="195" t="s">
        <v>42</v>
      </c>
      <c r="O337" s="70"/>
      <c r="P337" s="196">
        <f>O337*H337</f>
        <v>0</v>
      </c>
      <c r="Q337" s="196">
        <v>0</v>
      </c>
      <c r="R337" s="196">
        <f>Q337*H337</f>
        <v>0</v>
      </c>
      <c r="S337" s="196">
        <v>0</v>
      </c>
      <c r="T337" s="197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98" t="s">
        <v>153</v>
      </c>
      <c r="AT337" s="198" t="s">
        <v>135</v>
      </c>
      <c r="AU337" s="198" t="s">
        <v>84</v>
      </c>
      <c r="AY337" s="16" t="s">
        <v>132</v>
      </c>
      <c r="BE337" s="199">
        <f>IF(N337="základní",J337,0)</f>
        <v>0</v>
      </c>
      <c r="BF337" s="199">
        <f>IF(N337="snížená",J337,0)</f>
        <v>0</v>
      </c>
      <c r="BG337" s="199">
        <f>IF(N337="zákl. přenesená",J337,0)</f>
        <v>0</v>
      </c>
      <c r="BH337" s="199">
        <f>IF(N337="sníž. přenesená",J337,0)</f>
        <v>0</v>
      </c>
      <c r="BI337" s="199">
        <f>IF(N337="nulová",J337,0)</f>
        <v>0</v>
      </c>
      <c r="BJ337" s="16" t="s">
        <v>84</v>
      </c>
      <c r="BK337" s="199">
        <f>ROUND(I337*H337,2)</f>
        <v>0</v>
      </c>
      <c r="BL337" s="16" t="s">
        <v>153</v>
      </c>
      <c r="BM337" s="198" t="s">
        <v>478</v>
      </c>
    </row>
    <row r="338" spans="1:65" s="2" customFormat="1" ht="10">
      <c r="A338" s="33"/>
      <c r="B338" s="34"/>
      <c r="C338" s="35"/>
      <c r="D338" s="200" t="s">
        <v>141</v>
      </c>
      <c r="E338" s="35"/>
      <c r="F338" s="201" t="s">
        <v>477</v>
      </c>
      <c r="G338" s="35"/>
      <c r="H338" s="35"/>
      <c r="I338" s="202"/>
      <c r="J338" s="35"/>
      <c r="K338" s="35"/>
      <c r="L338" s="38"/>
      <c r="M338" s="203"/>
      <c r="N338" s="204"/>
      <c r="O338" s="70"/>
      <c r="P338" s="70"/>
      <c r="Q338" s="70"/>
      <c r="R338" s="70"/>
      <c r="S338" s="70"/>
      <c r="T338" s="71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6" t="s">
        <v>141</v>
      </c>
      <c r="AU338" s="16" t="s">
        <v>84</v>
      </c>
    </row>
    <row r="339" spans="1:65" s="13" customFormat="1" ht="10">
      <c r="B339" s="210"/>
      <c r="C339" s="211"/>
      <c r="D339" s="200" t="s">
        <v>227</v>
      </c>
      <c r="E339" s="212" t="s">
        <v>1</v>
      </c>
      <c r="F339" s="213" t="s">
        <v>479</v>
      </c>
      <c r="G339" s="211"/>
      <c r="H339" s="214">
        <v>1.944</v>
      </c>
      <c r="I339" s="215"/>
      <c r="J339" s="211"/>
      <c r="K339" s="211"/>
      <c r="L339" s="216"/>
      <c r="M339" s="217"/>
      <c r="N339" s="218"/>
      <c r="O339" s="218"/>
      <c r="P339" s="218"/>
      <c r="Q339" s="218"/>
      <c r="R339" s="218"/>
      <c r="S339" s="218"/>
      <c r="T339" s="219"/>
      <c r="AT339" s="220" t="s">
        <v>227</v>
      </c>
      <c r="AU339" s="220" t="s">
        <v>84</v>
      </c>
      <c r="AV339" s="13" t="s">
        <v>86</v>
      </c>
      <c r="AW339" s="13" t="s">
        <v>33</v>
      </c>
      <c r="AX339" s="13" t="s">
        <v>77</v>
      </c>
      <c r="AY339" s="220" t="s">
        <v>132</v>
      </c>
    </row>
    <row r="340" spans="1:65" s="14" customFormat="1" ht="10">
      <c r="B340" s="221"/>
      <c r="C340" s="222"/>
      <c r="D340" s="200" t="s">
        <v>227</v>
      </c>
      <c r="E340" s="223" t="s">
        <v>1</v>
      </c>
      <c r="F340" s="224" t="s">
        <v>229</v>
      </c>
      <c r="G340" s="222"/>
      <c r="H340" s="225">
        <v>1.944</v>
      </c>
      <c r="I340" s="226"/>
      <c r="J340" s="222"/>
      <c r="K340" s="222"/>
      <c r="L340" s="227"/>
      <c r="M340" s="228"/>
      <c r="N340" s="229"/>
      <c r="O340" s="229"/>
      <c r="P340" s="229"/>
      <c r="Q340" s="229"/>
      <c r="R340" s="229"/>
      <c r="S340" s="229"/>
      <c r="T340" s="230"/>
      <c r="AT340" s="231" t="s">
        <v>227</v>
      </c>
      <c r="AU340" s="231" t="s">
        <v>84</v>
      </c>
      <c r="AV340" s="14" t="s">
        <v>153</v>
      </c>
      <c r="AW340" s="14" t="s">
        <v>33</v>
      </c>
      <c r="AX340" s="14" t="s">
        <v>84</v>
      </c>
      <c r="AY340" s="231" t="s">
        <v>132</v>
      </c>
    </row>
    <row r="341" spans="1:65" s="2" customFormat="1" ht="16.5" customHeight="1">
      <c r="A341" s="33"/>
      <c r="B341" s="34"/>
      <c r="C341" s="186" t="s">
        <v>480</v>
      </c>
      <c r="D341" s="186" t="s">
        <v>135</v>
      </c>
      <c r="E341" s="187" t="s">
        <v>481</v>
      </c>
      <c r="F341" s="188" t="s">
        <v>482</v>
      </c>
      <c r="G341" s="189" t="s">
        <v>226</v>
      </c>
      <c r="H341" s="190">
        <v>148.75</v>
      </c>
      <c r="I341" s="191"/>
      <c r="J341" s="192">
        <f>ROUND(I341*H341,2)</f>
        <v>0</v>
      </c>
      <c r="K341" s="193"/>
      <c r="L341" s="38"/>
      <c r="M341" s="194" t="s">
        <v>1</v>
      </c>
      <c r="N341" s="195" t="s">
        <v>42</v>
      </c>
      <c r="O341" s="70"/>
      <c r="P341" s="196">
        <f>O341*H341</f>
        <v>0</v>
      </c>
      <c r="Q341" s="196">
        <v>0</v>
      </c>
      <c r="R341" s="196">
        <f>Q341*H341</f>
        <v>0</v>
      </c>
      <c r="S341" s="196">
        <v>0</v>
      </c>
      <c r="T341" s="197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98" t="s">
        <v>153</v>
      </c>
      <c r="AT341" s="198" t="s">
        <v>135</v>
      </c>
      <c r="AU341" s="198" t="s">
        <v>84</v>
      </c>
      <c r="AY341" s="16" t="s">
        <v>132</v>
      </c>
      <c r="BE341" s="199">
        <f>IF(N341="základní",J341,0)</f>
        <v>0</v>
      </c>
      <c r="BF341" s="199">
        <f>IF(N341="snížená",J341,0)</f>
        <v>0</v>
      </c>
      <c r="BG341" s="199">
        <f>IF(N341="zákl. přenesená",J341,0)</f>
        <v>0</v>
      </c>
      <c r="BH341" s="199">
        <f>IF(N341="sníž. přenesená",J341,0)</f>
        <v>0</v>
      </c>
      <c r="BI341" s="199">
        <f>IF(N341="nulová",J341,0)</f>
        <v>0</v>
      </c>
      <c r="BJ341" s="16" t="s">
        <v>84</v>
      </c>
      <c r="BK341" s="199">
        <f>ROUND(I341*H341,2)</f>
        <v>0</v>
      </c>
      <c r="BL341" s="16" t="s">
        <v>153</v>
      </c>
      <c r="BM341" s="198" t="s">
        <v>483</v>
      </c>
    </row>
    <row r="342" spans="1:65" s="2" customFormat="1" ht="10">
      <c r="A342" s="33"/>
      <c r="B342" s="34"/>
      <c r="C342" s="35"/>
      <c r="D342" s="200" t="s">
        <v>141</v>
      </c>
      <c r="E342" s="35"/>
      <c r="F342" s="201" t="s">
        <v>482</v>
      </c>
      <c r="G342" s="35"/>
      <c r="H342" s="35"/>
      <c r="I342" s="202"/>
      <c r="J342" s="35"/>
      <c r="K342" s="35"/>
      <c r="L342" s="38"/>
      <c r="M342" s="203"/>
      <c r="N342" s="204"/>
      <c r="O342" s="70"/>
      <c r="P342" s="70"/>
      <c r="Q342" s="70"/>
      <c r="R342" s="70"/>
      <c r="S342" s="70"/>
      <c r="T342" s="71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141</v>
      </c>
      <c r="AU342" s="16" t="s">
        <v>84</v>
      </c>
    </row>
    <row r="343" spans="1:65" s="13" customFormat="1" ht="10">
      <c r="B343" s="210"/>
      <c r="C343" s="211"/>
      <c r="D343" s="200" t="s">
        <v>227</v>
      </c>
      <c r="E343" s="212" t="s">
        <v>1</v>
      </c>
      <c r="F343" s="213" t="s">
        <v>484</v>
      </c>
      <c r="G343" s="211"/>
      <c r="H343" s="214">
        <v>148.75</v>
      </c>
      <c r="I343" s="215"/>
      <c r="J343" s="211"/>
      <c r="K343" s="211"/>
      <c r="L343" s="216"/>
      <c r="M343" s="217"/>
      <c r="N343" s="218"/>
      <c r="O343" s="218"/>
      <c r="P343" s="218"/>
      <c r="Q343" s="218"/>
      <c r="R343" s="218"/>
      <c r="S343" s="218"/>
      <c r="T343" s="219"/>
      <c r="AT343" s="220" t="s">
        <v>227</v>
      </c>
      <c r="AU343" s="220" t="s">
        <v>84</v>
      </c>
      <c r="AV343" s="13" t="s">
        <v>86</v>
      </c>
      <c r="AW343" s="13" t="s">
        <v>33</v>
      </c>
      <c r="AX343" s="13" t="s">
        <v>77</v>
      </c>
      <c r="AY343" s="220" t="s">
        <v>132</v>
      </c>
    </row>
    <row r="344" spans="1:65" s="14" customFormat="1" ht="10">
      <c r="B344" s="221"/>
      <c r="C344" s="222"/>
      <c r="D344" s="200" t="s">
        <v>227</v>
      </c>
      <c r="E344" s="223" t="s">
        <v>1</v>
      </c>
      <c r="F344" s="224" t="s">
        <v>229</v>
      </c>
      <c r="G344" s="222"/>
      <c r="H344" s="225">
        <v>148.75</v>
      </c>
      <c r="I344" s="226"/>
      <c r="J344" s="222"/>
      <c r="K344" s="222"/>
      <c r="L344" s="227"/>
      <c r="M344" s="228"/>
      <c r="N344" s="229"/>
      <c r="O344" s="229"/>
      <c r="P344" s="229"/>
      <c r="Q344" s="229"/>
      <c r="R344" s="229"/>
      <c r="S344" s="229"/>
      <c r="T344" s="230"/>
      <c r="AT344" s="231" t="s">
        <v>227</v>
      </c>
      <c r="AU344" s="231" t="s">
        <v>84</v>
      </c>
      <c r="AV344" s="14" t="s">
        <v>153</v>
      </c>
      <c r="AW344" s="14" t="s">
        <v>33</v>
      </c>
      <c r="AX344" s="14" t="s">
        <v>84</v>
      </c>
      <c r="AY344" s="231" t="s">
        <v>132</v>
      </c>
    </row>
    <row r="345" spans="1:65" s="2" customFormat="1" ht="21.75" customHeight="1">
      <c r="A345" s="33"/>
      <c r="B345" s="34"/>
      <c r="C345" s="186" t="s">
        <v>345</v>
      </c>
      <c r="D345" s="186" t="s">
        <v>135</v>
      </c>
      <c r="E345" s="187" t="s">
        <v>485</v>
      </c>
      <c r="F345" s="188" t="s">
        <v>486</v>
      </c>
      <c r="G345" s="189" t="s">
        <v>245</v>
      </c>
      <c r="H345" s="190">
        <v>5.88</v>
      </c>
      <c r="I345" s="191"/>
      <c r="J345" s="192">
        <f>ROUND(I345*H345,2)</f>
        <v>0</v>
      </c>
      <c r="K345" s="193"/>
      <c r="L345" s="38"/>
      <c r="M345" s="194" t="s">
        <v>1</v>
      </c>
      <c r="N345" s="195" t="s">
        <v>42</v>
      </c>
      <c r="O345" s="70"/>
      <c r="P345" s="196">
        <f>O345*H345</f>
        <v>0</v>
      </c>
      <c r="Q345" s="196">
        <v>0</v>
      </c>
      <c r="R345" s="196">
        <f>Q345*H345</f>
        <v>0</v>
      </c>
      <c r="S345" s="196">
        <v>0</v>
      </c>
      <c r="T345" s="197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98" t="s">
        <v>153</v>
      </c>
      <c r="AT345" s="198" t="s">
        <v>135</v>
      </c>
      <c r="AU345" s="198" t="s">
        <v>84</v>
      </c>
      <c r="AY345" s="16" t="s">
        <v>132</v>
      </c>
      <c r="BE345" s="199">
        <f>IF(N345="základní",J345,0)</f>
        <v>0</v>
      </c>
      <c r="BF345" s="199">
        <f>IF(N345="snížená",J345,0)</f>
        <v>0</v>
      </c>
      <c r="BG345" s="199">
        <f>IF(N345="zákl. přenesená",J345,0)</f>
        <v>0</v>
      </c>
      <c r="BH345" s="199">
        <f>IF(N345="sníž. přenesená",J345,0)</f>
        <v>0</v>
      </c>
      <c r="BI345" s="199">
        <f>IF(N345="nulová",J345,0)</f>
        <v>0</v>
      </c>
      <c r="BJ345" s="16" t="s">
        <v>84</v>
      </c>
      <c r="BK345" s="199">
        <f>ROUND(I345*H345,2)</f>
        <v>0</v>
      </c>
      <c r="BL345" s="16" t="s">
        <v>153</v>
      </c>
      <c r="BM345" s="198" t="s">
        <v>487</v>
      </c>
    </row>
    <row r="346" spans="1:65" s="2" customFormat="1" ht="10">
      <c r="A346" s="33"/>
      <c r="B346" s="34"/>
      <c r="C346" s="35"/>
      <c r="D346" s="200" t="s">
        <v>141</v>
      </c>
      <c r="E346" s="35"/>
      <c r="F346" s="201" t="s">
        <v>486</v>
      </c>
      <c r="G346" s="35"/>
      <c r="H346" s="35"/>
      <c r="I346" s="202"/>
      <c r="J346" s="35"/>
      <c r="K346" s="35"/>
      <c r="L346" s="38"/>
      <c r="M346" s="203"/>
      <c r="N346" s="204"/>
      <c r="O346" s="70"/>
      <c r="P346" s="70"/>
      <c r="Q346" s="70"/>
      <c r="R346" s="70"/>
      <c r="S346" s="70"/>
      <c r="T346" s="71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6" t="s">
        <v>141</v>
      </c>
      <c r="AU346" s="16" t="s">
        <v>84</v>
      </c>
    </row>
    <row r="347" spans="1:65" s="2" customFormat="1" ht="21.75" customHeight="1">
      <c r="A347" s="33"/>
      <c r="B347" s="34"/>
      <c r="C347" s="186" t="s">
        <v>488</v>
      </c>
      <c r="D347" s="186" t="s">
        <v>135</v>
      </c>
      <c r="E347" s="187" t="s">
        <v>489</v>
      </c>
      <c r="F347" s="188" t="s">
        <v>490</v>
      </c>
      <c r="G347" s="189" t="s">
        <v>245</v>
      </c>
      <c r="H347" s="190">
        <v>1.89</v>
      </c>
      <c r="I347" s="191"/>
      <c r="J347" s="192">
        <f>ROUND(I347*H347,2)</f>
        <v>0</v>
      </c>
      <c r="K347" s="193"/>
      <c r="L347" s="38"/>
      <c r="M347" s="194" t="s">
        <v>1</v>
      </c>
      <c r="N347" s="195" t="s">
        <v>42</v>
      </c>
      <c r="O347" s="70"/>
      <c r="P347" s="196">
        <f>O347*H347</f>
        <v>0</v>
      </c>
      <c r="Q347" s="196">
        <v>0</v>
      </c>
      <c r="R347" s="196">
        <f>Q347*H347</f>
        <v>0</v>
      </c>
      <c r="S347" s="196">
        <v>0</v>
      </c>
      <c r="T347" s="197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98" t="s">
        <v>153</v>
      </c>
      <c r="AT347" s="198" t="s">
        <v>135</v>
      </c>
      <c r="AU347" s="198" t="s">
        <v>84</v>
      </c>
      <c r="AY347" s="16" t="s">
        <v>132</v>
      </c>
      <c r="BE347" s="199">
        <f>IF(N347="základní",J347,0)</f>
        <v>0</v>
      </c>
      <c r="BF347" s="199">
        <f>IF(N347="snížená",J347,0)</f>
        <v>0</v>
      </c>
      <c r="BG347" s="199">
        <f>IF(N347="zákl. přenesená",J347,0)</f>
        <v>0</v>
      </c>
      <c r="BH347" s="199">
        <f>IF(N347="sníž. přenesená",J347,0)</f>
        <v>0</v>
      </c>
      <c r="BI347" s="199">
        <f>IF(N347="nulová",J347,0)</f>
        <v>0</v>
      </c>
      <c r="BJ347" s="16" t="s">
        <v>84</v>
      </c>
      <c r="BK347" s="199">
        <f>ROUND(I347*H347,2)</f>
        <v>0</v>
      </c>
      <c r="BL347" s="16" t="s">
        <v>153</v>
      </c>
      <c r="BM347" s="198" t="s">
        <v>491</v>
      </c>
    </row>
    <row r="348" spans="1:65" s="2" customFormat="1" ht="10">
      <c r="A348" s="33"/>
      <c r="B348" s="34"/>
      <c r="C348" s="35"/>
      <c r="D348" s="200" t="s">
        <v>141</v>
      </c>
      <c r="E348" s="35"/>
      <c r="F348" s="201" t="s">
        <v>490</v>
      </c>
      <c r="G348" s="35"/>
      <c r="H348" s="35"/>
      <c r="I348" s="202"/>
      <c r="J348" s="35"/>
      <c r="K348" s="35"/>
      <c r="L348" s="38"/>
      <c r="M348" s="203"/>
      <c r="N348" s="204"/>
      <c r="O348" s="70"/>
      <c r="P348" s="70"/>
      <c r="Q348" s="70"/>
      <c r="R348" s="70"/>
      <c r="S348" s="70"/>
      <c r="T348" s="71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6" t="s">
        <v>141</v>
      </c>
      <c r="AU348" s="16" t="s">
        <v>84</v>
      </c>
    </row>
    <row r="349" spans="1:65" s="2" customFormat="1" ht="16.5" customHeight="1">
      <c r="A349" s="33"/>
      <c r="B349" s="34"/>
      <c r="C349" s="186" t="s">
        <v>348</v>
      </c>
      <c r="D349" s="186" t="s">
        <v>135</v>
      </c>
      <c r="E349" s="187" t="s">
        <v>492</v>
      </c>
      <c r="F349" s="188" t="s">
        <v>493</v>
      </c>
      <c r="G349" s="189" t="s">
        <v>245</v>
      </c>
      <c r="H349" s="190">
        <v>1.68</v>
      </c>
      <c r="I349" s="191"/>
      <c r="J349" s="192">
        <f>ROUND(I349*H349,2)</f>
        <v>0</v>
      </c>
      <c r="K349" s="193"/>
      <c r="L349" s="38"/>
      <c r="M349" s="194" t="s">
        <v>1</v>
      </c>
      <c r="N349" s="195" t="s">
        <v>42</v>
      </c>
      <c r="O349" s="70"/>
      <c r="P349" s="196">
        <f>O349*H349</f>
        <v>0</v>
      </c>
      <c r="Q349" s="196">
        <v>0</v>
      </c>
      <c r="R349" s="196">
        <f>Q349*H349</f>
        <v>0</v>
      </c>
      <c r="S349" s="196">
        <v>0</v>
      </c>
      <c r="T349" s="197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98" t="s">
        <v>153</v>
      </c>
      <c r="AT349" s="198" t="s">
        <v>135</v>
      </c>
      <c r="AU349" s="198" t="s">
        <v>84</v>
      </c>
      <c r="AY349" s="16" t="s">
        <v>132</v>
      </c>
      <c r="BE349" s="199">
        <f>IF(N349="základní",J349,0)</f>
        <v>0</v>
      </c>
      <c r="BF349" s="199">
        <f>IF(N349="snížená",J349,0)</f>
        <v>0</v>
      </c>
      <c r="BG349" s="199">
        <f>IF(N349="zákl. přenesená",J349,0)</f>
        <v>0</v>
      </c>
      <c r="BH349" s="199">
        <f>IF(N349="sníž. přenesená",J349,0)</f>
        <v>0</v>
      </c>
      <c r="BI349" s="199">
        <f>IF(N349="nulová",J349,0)</f>
        <v>0</v>
      </c>
      <c r="BJ349" s="16" t="s">
        <v>84</v>
      </c>
      <c r="BK349" s="199">
        <f>ROUND(I349*H349,2)</f>
        <v>0</v>
      </c>
      <c r="BL349" s="16" t="s">
        <v>153</v>
      </c>
      <c r="BM349" s="198" t="s">
        <v>494</v>
      </c>
    </row>
    <row r="350" spans="1:65" s="2" customFormat="1" ht="10">
      <c r="A350" s="33"/>
      <c r="B350" s="34"/>
      <c r="C350" s="35"/>
      <c r="D350" s="200" t="s">
        <v>141</v>
      </c>
      <c r="E350" s="35"/>
      <c r="F350" s="201" t="s">
        <v>493</v>
      </c>
      <c r="G350" s="35"/>
      <c r="H350" s="35"/>
      <c r="I350" s="202"/>
      <c r="J350" s="35"/>
      <c r="K350" s="35"/>
      <c r="L350" s="38"/>
      <c r="M350" s="203"/>
      <c r="N350" s="204"/>
      <c r="O350" s="70"/>
      <c r="P350" s="70"/>
      <c r="Q350" s="70"/>
      <c r="R350" s="70"/>
      <c r="S350" s="70"/>
      <c r="T350" s="71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6" t="s">
        <v>141</v>
      </c>
      <c r="AU350" s="16" t="s">
        <v>84</v>
      </c>
    </row>
    <row r="351" spans="1:65" s="2" customFormat="1" ht="16.5" customHeight="1">
      <c r="A351" s="33"/>
      <c r="B351" s="34"/>
      <c r="C351" s="186" t="s">
        <v>495</v>
      </c>
      <c r="D351" s="186" t="s">
        <v>135</v>
      </c>
      <c r="E351" s="187" t="s">
        <v>496</v>
      </c>
      <c r="F351" s="188" t="s">
        <v>497</v>
      </c>
      <c r="G351" s="189" t="s">
        <v>226</v>
      </c>
      <c r="H351" s="190">
        <v>20</v>
      </c>
      <c r="I351" s="191"/>
      <c r="J351" s="192">
        <f>ROUND(I351*H351,2)</f>
        <v>0</v>
      </c>
      <c r="K351" s="193"/>
      <c r="L351" s="38"/>
      <c r="M351" s="194" t="s">
        <v>1</v>
      </c>
      <c r="N351" s="195" t="s">
        <v>42</v>
      </c>
      <c r="O351" s="70"/>
      <c r="P351" s="196">
        <f>O351*H351</f>
        <v>0</v>
      </c>
      <c r="Q351" s="196">
        <v>0</v>
      </c>
      <c r="R351" s="196">
        <f>Q351*H351</f>
        <v>0</v>
      </c>
      <c r="S351" s="196">
        <v>0</v>
      </c>
      <c r="T351" s="197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98" t="s">
        <v>153</v>
      </c>
      <c r="AT351" s="198" t="s">
        <v>135</v>
      </c>
      <c r="AU351" s="198" t="s">
        <v>84</v>
      </c>
      <c r="AY351" s="16" t="s">
        <v>132</v>
      </c>
      <c r="BE351" s="199">
        <f>IF(N351="základní",J351,0)</f>
        <v>0</v>
      </c>
      <c r="BF351" s="199">
        <f>IF(N351="snížená",J351,0)</f>
        <v>0</v>
      </c>
      <c r="BG351" s="199">
        <f>IF(N351="zákl. přenesená",J351,0)</f>
        <v>0</v>
      </c>
      <c r="BH351" s="199">
        <f>IF(N351="sníž. přenesená",J351,0)</f>
        <v>0</v>
      </c>
      <c r="BI351" s="199">
        <f>IF(N351="nulová",J351,0)</f>
        <v>0</v>
      </c>
      <c r="BJ351" s="16" t="s">
        <v>84</v>
      </c>
      <c r="BK351" s="199">
        <f>ROUND(I351*H351,2)</f>
        <v>0</v>
      </c>
      <c r="BL351" s="16" t="s">
        <v>153</v>
      </c>
      <c r="BM351" s="198" t="s">
        <v>498</v>
      </c>
    </row>
    <row r="352" spans="1:65" s="2" customFormat="1" ht="10">
      <c r="A352" s="33"/>
      <c r="B352" s="34"/>
      <c r="C352" s="35"/>
      <c r="D352" s="200" t="s">
        <v>141</v>
      </c>
      <c r="E352" s="35"/>
      <c r="F352" s="201" t="s">
        <v>497</v>
      </c>
      <c r="G352" s="35"/>
      <c r="H352" s="35"/>
      <c r="I352" s="202"/>
      <c r="J352" s="35"/>
      <c r="K352" s="35"/>
      <c r="L352" s="38"/>
      <c r="M352" s="203"/>
      <c r="N352" s="204"/>
      <c r="O352" s="70"/>
      <c r="P352" s="70"/>
      <c r="Q352" s="70"/>
      <c r="R352" s="70"/>
      <c r="S352" s="70"/>
      <c r="T352" s="71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141</v>
      </c>
      <c r="AU352" s="16" t="s">
        <v>84</v>
      </c>
    </row>
    <row r="353" spans="1:65" s="13" customFormat="1" ht="10">
      <c r="B353" s="210"/>
      <c r="C353" s="211"/>
      <c r="D353" s="200" t="s">
        <v>227</v>
      </c>
      <c r="E353" s="212" t="s">
        <v>1</v>
      </c>
      <c r="F353" s="213" t="s">
        <v>499</v>
      </c>
      <c r="G353" s="211"/>
      <c r="H353" s="214">
        <v>11.2</v>
      </c>
      <c r="I353" s="215"/>
      <c r="J353" s="211"/>
      <c r="K353" s="211"/>
      <c r="L353" s="216"/>
      <c r="M353" s="217"/>
      <c r="N353" s="218"/>
      <c r="O353" s="218"/>
      <c r="P353" s="218"/>
      <c r="Q353" s="218"/>
      <c r="R353" s="218"/>
      <c r="S353" s="218"/>
      <c r="T353" s="219"/>
      <c r="AT353" s="220" t="s">
        <v>227</v>
      </c>
      <c r="AU353" s="220" t="s">
        <v>84</v>
      </c>
      <c r="AV353" s="13" t="s">
        <v>86</v>
      </c>
      <c r="AW353" s="13" t="s">
        <v>33</v>
      </c>
      <c r="AX353" s="13" t="s">
        <v>77</v>
      </c>
      <c r="AY353" s="220" t="s">
        <v>132</v>
      </c>
    </row>
    <row r="354" spans="1:65" s="13" customFormat="1" ht="10">
      <c r="B354" s="210"/>
      <c r="C354" s="211"/>
      <c r="D354" s="200" t="s">
        <v>227</v>
      </c>
      <c r="E354" s="212" t="s">
        <v>1</v>
      </c>
      <c r="F354" s="213" t="s">
        <v>500</v>
      </c>
      <c r="G354" s="211"/>
      <c r="H354" s="214">
        <v>8.8000000000000007</v>
      </c>
      <c r="I354" s="215"/>
      <c r="J354" s="211"/>
      <c r="K354" s="211"/>
      <c r="L354" s="216"/>
      <c r="M354" s="217"/>
      <c r="N354" s="218"/>
      <c r="O354" s="218"/>
      <c r="P354" s="218"/>
      <c r="Q354" s="218"/>
      <c r="R354" s="218"/>
      <c r="S354" s="218"/>
      <c r="T354" s="219"/>
      <c r="AT354" s="220" t="s">
        <v>227</v>
      </c>
      <c r="AU354" s="220" t="s">
        <v>84</v>
      </c>
      <c r="AV354" s="13" t="s">
        <v>86</v>
      </c>
      <c r="AW354" s="13" t="s">
        <v>33</v>
      </c>
      <c r="AX354" s="13" t="s">
        <v>77</v>
      </c>
      <c r="AY354" s="220" t="s">
        <v>132</v>
      </c>
    </row>
    <row r="355" spans="1:65" s="14" customFormat="1" ht="10">
      <c r="B355" s="221"/>
      <c r="C355" s="222"/>
      <c r="D355" s="200" t="s">
        <v>227</v>
      </c>
      <c r="E355" s="223" t="s">
        <v>1</v>
      </c>
      <c r="F355" s="224" t="s">
        <v>229</v>
      </c>
      <c r="G355" s="222"/>
      <c r="H355" s="225">
        <v>20</v>
      </c>
      <c r="I355" s="226"/>
      <c r="J355" s="222"/>
      <c r="K355" s="222"/>
      <c r="L355" s="227"/>
      <c r="M355" s="228"/>
      <c r="N355" s="229"/>
      <c r="O355" s="229"/>
      <c r="P355" s="229"/>
      <c r="Q355" s="229"/>
      <c r="R355" s="229"/>
      <c r="S355" s="229"/>
      <c r="T355" s="230"/>
      <c r="AT355" s="231" t="s">
        <v>227</v>
      </c>
      <c r="AU355" s="231" t="s">
        <v>84</v>
      </c>
      <c r="AV355" s="14" t="s">
        <v>153</v>
      </c>
      <c r="AW355" s="14" t="s">
        <v>33</v>
      </c>
      <c r="AX355" s="14" t="s">
        <v>84</v>
      </c>
      <c r="AY355" s="231" t="s">
        <v>132</v>
      </c>
    </row>
    <row r="356" spans="1:65" s="2" customFormat="1" ht="16.5" customHeight="1">
      <c r="A356" s="33"/>
      <c r="B356" s="34"/>
      <c r="C356" s="186" t="s">
        <v>352</v>
      </c>
      <c r="D356" s="186" t="s">
        <v>135</v>
      </c>
      <c r="E356" s="187" t="s">
        <v>501</v>
      </c>
      <c r="F356" s="188" t="s">
        <v>502</v>
      </c>
      <c r="G356" s="189" t="s">
        <v>226</v>
      </c>
      <c r="H356" s="190">
        <v>20</v>
      </c>
      <c r="I356" s="191"/>
      <c r="J356" s="192">
        <f>ROUND(I356*H356,2)</f>
        <v>0</v>
      </c>
      <c r="K356" s="193"/>
      <c r="L356" s="38"/>
      <c r="M356" s="194" t="s">
        <v>1</v>
      </c>
      <c r="N356" s="195" t="s">
        <v>42</v>
      </c>
      <c r="O356" s="70"/>
      <c r="P356" s="196">
        <f>O356*H356</f>
        <v>0</v>
      </c>
      <c r="Q356" s="196">
        <v>0</v>
      </c>
      <c r="R356" s="196">
        <f>Q356*H356</f>
        <v>0</v>
      </c>
      <c r="S356" s="196">
        <v>0</v>
      </c>
      <c r="T356" s="197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98" t="s">
        <v>153</v>
      </c>
      <c r="AT356" s="198" t="s">
        <v>135</v>
      </c>
      <c r="AU356" s="198" t="s">
        <v>84</v>
      </c>
      <c r="AY356" s="16" t="s">
        <v>132</v>
      </c>
      <c r="BE356" s="199">
        <f>IF(N356="základní",J356,0)</f>
        <v>0</v>
      </c>
      <c r="BF356" s="199">
        <f>IF(N356="snížená",J356,0)</f>
        <v>0</v>
      </c>
      <c r="BG356" s="199">
        <f>IF(N356="zákl. přenesená",J356,0)</f>
        <v>0</v>
      </c>
      <c r="BH356" s="199">
        <f>IF(N356="sníž. přenesená",J356,0)</f>
        <v>0</v>
      </c>
      <c r="BI356" s="199">
        <f>IF(N356="nulová",J356,0)</f>
        <v>0</v>
      </c>
      <c r="BJ356" s="16" t="s">
        <v>84</v>
      </c>
      <c r="BK356" s="199">
        <f>ROUND(I356*H356,2)</f>
        <v>0</v>
      </c>
      <c r="BL356" s="16" t="s">
        <v>153</v>
      </c>
      <c r="BM356" s="198" t="s">
        <v>503</v>
      </c>
    </row>
    <row r="357" spans="1:65" s="2" customFormat="1" ht="10">
      <c r="A357" s="33"/>
      <c r="B357" s="34"/>
      <c r="C357" s="35"/>
      <c r="D357" s="200" t="s">
        <v>141</v>
      </c>
      <c r="E357" s="35"/>
      <c r="F357" s="201" t="s">
        <v>502</v>
      </c>
      <c r="G357" s="35"/>
      <c r="H357" s="35"/>
      <c r="I357" s="202"/>
      <c r="J357" s="35"/>
      <c r="K357" s="35"/>
      <c r="L357" s="38"/>
      <c r="M357" s="203"/>
      <c r="N357" s="204"/>
      <c r="O357" s="70"/>
      <c r="P357" s="70"/>
      <c r="Q357" s="70"/>
      <c r="R357" s="70"/>
      <c r="S357" s="70"/>
      <c r="T357" s="71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6" t="s">
        <v>141</v>
      </c>
      <c r="AU357" s="16" t="s">
        <v>84</v>
      </c>
    </row>
    <row r="358" spans="1:65" s="2" customFormat="1" ht="16.5" customHeight="1">
      <c r="A358" s="33"/>
      <c r="B358" s="34"/>
      <c r="C358" s="186" t="s">
        <v>504</v>
      </c>
      <c r="D358" s="186" t="s">
        <v>135</v>
      </c>
      <c r="E358" s="187" t="s">
        <v>505</v>
      </c>
      <c r="F358" s="188" t="s">
        <v>506</v>
      </c>
      <c r="G358" s="189" t="s">
        <v>226</v>
      </c>
      <c r="H358" s="190">
        <v>5.5919999999999996</v>
      </c>
      <c r="I358" s="191"/>
      <c r="J358" s="192">
        <f>ROUND(I358*H358,2)</f>
        <v>0</v>
      </c>
      <c r="K358" s="193"/>
      <c r="L358" s="38"/>
      <c r="M358" s="194" t="s">
        <v>1</v>
      </c>
      <c r="N358" s="195" t="s">
        <v>42</v>
      </c>
      <c r="O358" s="70"/>
      <c r="P358" s="196">
        <f>O358*H358</f>
        <v>0</v>
      </c>
      <c r="Q358" s="196">
        <v>0</v>
      </c>
      <c r="R358" s="196">
        <f>Q358*H358</f>
        <v>0</v>
      </c>
      <c r="S358" s="196">
        <v>0</v>
      </c>
      <c r="T358" s="197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98" t="s">
        <v>153</v>
      </c>
      <c r="AT358" s="198" t="s">
        <v>135</v>
      </c>
      <c r="AU358" s="198" t="s">
        <v>84</v>
      </c>
      <c r="AY358" s="16" t="s">
        <v>132</v>
      </c>
      <c r="BE358" s="199">
        <f>IF(N358="základní",J358,0)</f>
        <v>0</v>
      </c>
      <c r="BF358" s="199">
        <f>IF(N358="snížená",J358,0)</f>
        <v>0</v>
      </c>
      <c r="BG358" s="199">
        <f>IF(N358="zákl. přenesená",J358,0)</f>
        <v>0</v>
      </c>
      <c r="BH358" s="199">
        <f>IF(N358="sníž. přenesená",J358,0)</f>
        <v>0</v>
      </c>
      <c r="BI358" s="199">
        <f>IF(N358="nulová",J358,0)</f>
        <v>0</v>
      </c>
      <c r="BJ358" s="16" t="s">
        <v>84</v>
      </c>
      <c r="BK358" s="199">
        <f>ROUND(I358*H358,2)</f>
        <v>0</v>
      </c>
      <c r="BL358" s="16" t="s">
        <v>153</v>
      </c>
      <c r="BM358" s="198" t="s">
        <v>507</v>
      </c>
    </row>
    <row r="359" spans="1:65" s="2" customFormat="1" ht="10">
      <c r="A359" s="33"/>
      <c r="B359" s="34"/>
      <c r="C359" s="35"/>
      <c r="D359" s="200" t="s">
        <v>141</v>
      </c>
      <c r="E359" s="35"/>
      <c r="F359" s="201" t="s">
        <v>506</v>
      </c>
      <c r="G359" s="35"/>
      <c r="H359" s="35"/>
      <c r="I359" s="202"/>
      <c r="J359" s="35"/>
      <c r="K359" s="35"/>
      <c r="L359" s="38"/>
      <c r="M359" s="203"/>
      <c r="N359" s="204"/>
      <c r="O359" s="70"/>
      <c r="P359" s="70"/>
      <c r="Q359" s="70"/>
      <c r="R359" s="70"/>
      <c r="S359" s="70"/>
      <c r="T359" s="71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6" t="s">
        <v>141</v>
      </c>
      <c r="AU359" s="16" t="s">
        <v>84</v>
      </c>
    </row>
    <row r="360" spans="1:65" s="13" customFormat="1" ht="10">
      <c r="B360" s="210"/>
      <c r="C360" s="211"/>
      <c r="D360" s="200" t="s">
        <v>227</v>
      </c>
      <c r="E360" s="212" t="s">
        <v>1</v>
      </c>
      <c r="F360" s="213" t="s">
        <v>508</v>
      </c>
      <c r="G360" s="211"/>
      <c r="H360" s="214">
        <v>5.5919999999999996</v>
      </c>
      <c r="I360" s="215"/>
      <c r="J360" s="211"/>
      <c r="K360" s="211"/>
      <c r="L360" s="216"/>
      <c r="M360" s="217"/>
      <c r="N360" s="218"/>
      <c r="O360" s="218"/>
      <c r="P360" s="218"/>
      <c r="Q360" s="218"/>
      <c r="R360" s="218"/>
      <c r="S360" s="218"/>
      <c r="T360" s="219"/>
      <c r="AT360" s="220" t="s">
        <v>227</v>
      </c>
      <c r="AU360" s="220" t="s">
        <v>84</v>
      </c>
      <c r="AV360" s="13" t="s">
        <v>86</v>
      </c>
      <c r="AW360" s="13" t="s">
        <v>33</v>
      </c>
      <c r="AX360" s="13" t="s">
        <v>77</v>
      </c>
      <c r="AY360" s="220" t="s">
        <v>132</v>
      </c>
    </row>
    <row r="361" spans="1:65" s="14" customFormat="1" ht="10">
      <c r="B361" s="221"/>
      <c r="C361" s="222"/>
      <c r="D361" s="200" t="s">
        <v>227</v>
      </c>
      <c r="E361" s="223" t="s">
        <v>1</v>
      </c>
      <c r="F361" s="224" t="s">
        <v>229</v>
      </c>
      <c r="G361" s="222"/>
      <c r="H361" s="225">
        <v>5.5919999999999996</v>
      </c>
      <c r="I361" s="226"/>
      <c r="J361" s="222"/>
      <c r="K361" s="222"/>
      <c r="L361" s="227"/>
      <c r="M361" s="228"/>
      <c r="N361" s="229"/>
      <c r="O361" s="229"/>
      <c r="P361" s="229"/>
      <c r="Q361" s="229"/>
      <c r="R361" s="229"/>
      <c r="S361" s="229"/>
      <c r="T361" s="230"/>
      <c r="AT361" s="231" t="s">
        <v>227</v>
      </c>
      <c r="AU361" s="231" t="s">
        <v>84</v>
      </c>
      <c r="AV361" s="14" t="s">
        <v>153</v>
      </c>
      <c r="AW361" s="14" t="s">
        <v>33</v>
      </c>
      <c r="AX361" s="14" t="s">
        <v>84</v>
      </c>
      <c r="AY361" s="231" t="s">
        <v>132</v>
      </c>
    </row>
    <row r="362" spans="1:65" s="2" customFormat="1" ht="24.15" customHeight="1">
      <c r="A362" s="33"/>
      <c r="B362" s="34"/>
      <c r="C362" s="186" t="s">
        <v>353</v>
      </c>
      <c r="D362" s="186" t="s">
        <v>135</v>
      </c>
      <c r="E362" s="187" t="s">
        <v>509</v>
      </c>
      <c r="F362" s="188" t="s">
        <v>510</v>
      </c>
      <c r="G362" s="189" t="s">
        <v>240</v>
      </c>
      <c r="H362" s="190">
        <v>22.45</v>
      </c>
      <c r="I362" s="191"/>
      <c r="J362" s="192">
        <f>ROUND(I362*H362,2)</f>
        <v>0</v>
      </c>
      <c r="K362" s="193"/>
      <c r="L362" s="38"/>
      <c r="M362" s="194" t="s">
        <v>1</v>
      </c>
      <c r="N362" s="195" t="s">
        <v>42</v>
      </c>
      <c r="O362" s="70"/>
      <c r="P362" s="196">
        <f>O362*H362</f>
        <v>0</v>
      </c>
      <c r="Q362" s="196">
        <v>0</v>
      </c>
      <c r="R362" s="196">
        <f>Q362*H362</f>
        <v>0</v>
      </c>
      <c r="S362" s="196">
        <v>0</v>
      </c>
      <c r="T362" s="197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98" t="s">
        <v>153</v>
      </c>
      <c r="AT362" s="198" t="s">
        <v>135</v>
      </c>
      <c r="AU362" s="198" t="s">
        <v>84</v>
      </c>
      <c r="AY362" s="16" t="s">
        <v>132</v>
      </c>
      <c r="BE362" s="199">
        <f>IF(N362="základní",J362,0)</f>
        <v>0</v>
      </c>
      <c r="BF362" s="199">
        <f>IF(N362="snížená",J362,0)</f>
        <v>0</v>
      </c>
      <c r="BG362" s="199">
        <f>IF(N362="zákl. přenesená",J362,0)</f>
        <v>0</v>
      </c>
      <c r="BH362" s="199">
        <f>IF(N362="sníž. přenesená",J362,0)</f>
        <v>0</v>
      </c>
      <c r="BI362" s="199">
        <f>IF(N362="nulová",J362,0)</f>
        <v>0</v>
      </c>
      <c r="BJ362" s="16" t="s">
        <v>84</v>
      </c>
      <c r="BK362" s="199">
        <f>ROUND(I362*H362,2)</f>
        <v>0</v>
      </c>
      <c r="BL362" s="16" t="s">
        <v>153</v>
      </c>
      <c r="BM362" s="198" t="s">
        <v>511</v>
      </c>
    </row>
    <row r="363" spans="1:65" s="2" customFormat="1" ht="10">
      <c r="A363" s="33"/>
      <c r="B363" s="34"/>
      <c r="C363" s="35"/>
      <c r="D363" s="200" t="s">
        <v>141</v>
      </c>
      <c r="E363" s="35"/>
      <c r="F363" s="201" t="s">
        <v>510</v>
      </c>
      <c r="G363" s="35"/>
      <c r="H363" s="35"/>
      <c r="I363" s="202"/>
      <c r="J363" s="35"/>
      <c r="K363" s="35"/>
      <c r="L363" s="38"/>
      <c r="M363" s="203"/>
      <c r="N363" s="204"/>
      <c r="O363" s="70"/>
      <c r="P363" s="70"/>
      <c r="Q363" s="70"/>
      <c r="R363" s="70"/>
      <c r="S363" s="70"/>
      <c r="T363" s="71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6" t="s">
        <v>141</v>
      </c>
      <c r="AU363" s="16" t="s">
        <v>84</v>
      </c>
    </row>
    <row r="364" spans="1:65" s="13" customFormat="1" ht="10">
      <c r="B364" s="210"/>
      <c r="C364" s="211"/>
      <c r="D364" s="200" t="s">
        <v>227</v>
      </c>
      <c r="E364" s="212" t="s">
        <v>1</v>
      </c>
      <c r="F364" s="213" t="s">
        <v>512</v>
      </c>
      <c r="G364" s="211"/>
      <c r="H364" s="214">
        <v>22.45</v>
      </c>
      <c r="I364" s="215"/>
      <c r="J364" s="211"/>
      <c r="K364" s="211"/>
      <c r="L364" s="216"/>
      <c r="M364" s="217"/>
      <c r="N364" s="218"/>
      <c r="O364" s="218"/>
      <c r="P364" s="218"/>
      <c r="Q364" s="218"/>
      <c r="R364" s="218"/>
      <c r="S364" s="218"/>
      <c r="T364" s="219"/>
      <c r="AT364" s="220" t="s">
        <v>227</v>
      </c>
      <c r="AU364" s="220" t="s">
        <v>84</v>
      </c>
      <c r="AV364" s="13" t="s">
        <v>86</v>
      </c>
      <c r="AW364" s="13" t="s">
        <v>33</v>
      </c>
      <c r="AX364" s="13" t="s">
        <v>77</v>
      </c>
      <c r="AY364" s="220" t="s">
        <v>132</v>
      </c>
    </row>
    <row r="365" spans="1:65" s="14" customFormat="1" ht="10">
      <c r="B365" s="221"/>
      <c r="C365" s="222"/>
      <c r="D365" s="200" t="s">
        <v>227</v>
      </c>
      <c r="E365" s="223" t="s">
        <v>1</v>
      </c>
      <c r="F365" s="224" t="s">
        <v>229</v>
      </c>
      <c r="G365" s="222"/>
      <c r="H365" s="225">
        <v>22.45</v>
      </c>
      <c r="I365" s="226"/>
      <c r="J365" s="222"/>
      <c r="K365" s="222"/>
      <c r="L365" s="227"/>
      <c r="M365" s="228"/>
      <c r="N365" s="229"/>
      <c r="O365" s="229"/>
      <c r="P365" s="229"/>
      <c r="Q365" s="229"/>
      <c r="R365" s="229"/>
      <c r="S365" s="229"/>
      <c r="T365" s="230"/>
      <c r="AT365" s="231" t="s">
        <v>227</v>
      </c>
      <c r="AU365" s="231" t="s">
        <v>84</v>
      </c>
      <c r="AV365" s="14" t="s">
        <v>153</v>
      </c>
      <c r="AW365" s="14" t="s">
        <v>33</v>
      </c>
      <c r="AX365" s="14" t="s">
        <v>84</v>
      </c>
      <c r="AY365" s="231" t="s">
        <v>132</v>
      </c>
    </row>
    <row r="366" spans="1:65" s="2" customFormat="1" ht="24.15" customHeight="1">
      <c r="A366" s="33"/>
      <c r="B366" s="34"/>
      <c r="C366" s="186" t="s">
        <v>513</v>
      </c>
      <c r="D366" s="186" t="s">
        <v>135</v>
      </c>
      <c r="E366" s="187" t="s">
        <v>514</v>
      </c>
      <c r="F366" s="188" t="s">
        <v>515</v>
      </c>
      <c r="G366" s="189" t="s">
        <v>240</v>
      </c>
      <c r="H366" s="190">
        <v>4.3</v>
      </c>
      <c r="I366" s="191"/>
      <c r="J366" s="192">
        <f>ROUND(I366*H366,2)</f>
        <v>0</v>
      </c>
      <c r="K366" s="193"/>
      <c r="L366" s="38"/>
      <c r="M366" s="194" t="s">
        <v>1</v>
      </c>
      <c r="N366" s="195" t="s">
        <v>42</v>
      </c>
      <c r="O366" s="70"/>
      <c r="P366" s="196">
        <f>O366*H366</f>
        <v>0</v>
      </c>
      <c r="Q366" s="196">
        <v>0</v>
      </c>
      <c r="R366" s="196">
        <f>Q366*H366</f>
        <v>0</v>
      </c>
      <c r="S366" s="196">
        <v>0</v>
      </c>
      <c r="T366" s="197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98" t="s">
        <v>153</v>
      </c>
      <c r="AT366" s="198" t="s">
        <v>135</v>
      </c>
      <c r="AU366" s="198" t="s">
        <v>84</v>
      </c>
      <c r="AY366" s="16" t="s">
        <v>132</v>
      </c>
      <c r="BE366" s="199">
        <f>IF(N366="základní",J366,0)</f>
        <v>0</v>
      </c>
      <c r="BF366" s="199">
        <f>IF(N366="snížená",J366,0)</f>
        <v>0</v>
      </c>
      <c r="BG366" s="199">
        <f>IF(N366="zákl. přenesená",J366,0)</f>
        <v>0</v>
      </c>
      <c r="BH366" s="199">
        <f>IF(N366="sníž. přenesená",J366,0)</f>
        <v>0</v>
      </c>
      <c r="BI366" s="199">
        <f>IF(N366="nulová",J366,0)</f>
        <v>0</v>
      </c>
      <c r="BJ366" s="16" t="s">
        <v>84</v>
      </c>
      <c r="BK366" s="199">
        <f>ROUND(I366*H366,2)</f>
        <v>0</v>
      </c>
      <c r="BL366" s="16" t="s">
        <v>153</v>
      </c>
      <c r="BM366" s="198" t="s">
        <v>516</v>
      </c>
    </row>
    <row r="367" spans="1:65" s="2" customFormat="1" ht="10">
      <c r="A367" s="33"/>
      <c r="B367" s="34"/>
      <c r="C367" s="35"/>
      <c r="D367" s="200" t="s">
        <v>141</v>
      </c>
      <c r="E367" s="35"/>
      <c r="F367" s="201" t="s">
        <v>515</v>
      </c>
      <c r="G367" s="35"/>
      <c r="H367" s="35"/>
      <c r="I367" s="202"/>
      <c r="J367" s="35"/>
      <c r="K367" s="35"/>
      <c r="L367" s="38"/>
      <c r="M367" s="203"/>
      <c r="N367" s="204"/>
      <c r="O367" s="70"/>
      <c r="P367" s="70"/>
      <c r="Q367" s="70"/>
      <c r="R367" s="70"/>
      <c r="S367" s="70"/>
      <c r="T367" s="71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6" t="s">
        <v>141</v>
      </c>
      <c r="AU367" s="16" t="s">
        <v>84</v>
      </c>
    </row>
    <row r="368" spans="1:65" s="2" customFormat="1" ht="21.75" customHeight="1">
      <c r="A368" s="33"/>
      <c r="B368" s="34"/>
      <c r="C368" s="186" t="s">
        <v>357</v>
      </c>
      <c r="D368" s="186" t="s">
        <v>135</v>
      </c>
      <c r="E368" s="187" t="s">
        <v>517</v>
      </c>
      <c r="F368" s="188" t="s">
        <v>518</v>
      </c>
      <c r="G368" s="189" t="s">
        <v>226</v>
      </c>
      <c r="H368" s="190">
        <v>5.0250000000000004</v>
      </c>
      <c r="I368" s="191"/>
      <c r="J368" s="192">
        <f>ROUND(I368*H368,2)</f>
        <v>0</v>
      </c>
      <c r="K368" s="193"/>
      <c r="L368" s="38"/>
      <c r="M368" s="194" t="s">
        <v>1</v>
      </c>
      <c r="N368" s="195" t="s">
        <v>42</v>
      </c>
      <c r="O368" s="70"/>
      <c r="P368" s="196">
        <f>O368*H368</f>
        <v>0</v>
      </c>
      <c r="Q368" s="196">
        <v>0</v>
      </c>
      <c r="R368" s="196">
        <f>Q368*H368</f>
        <v>0</v>
      </c>
      <c r="S368" s="196">
        <v>0</v>
      </c>
      <c r="T368" s="197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98" t="s">
        <v>153</v>
      </c>
      <c r="AT368" s="198" t="s">
        <v>135</v>
      </c>
      <c r="AU368" s="198" t="s">
        <v>84</v>
      </c>
      <c r="AY368" s="16" t="s">
        <v>132</v>
      </c>
      <c r="BE368" s="199">
        <f>IF(N368="základní",J368,0)</f>
        <v>0</v>
      </c>
      <c r="BF368" s="199">
        <f>IF(N368="snížená",J368,0)</f>
        <v>0</v>
      </c>
      <c r="BG368" s="199">
        <f>IF(N368="zákl. přenesená",J368,0)</f>
        <v>0</v>
      </c>
      <c r="BH368" s="199">
        <f>IF(N368="sníž. přenesená",J368,0)</f>
        <v>0</v>
      </c>
      <c r="BI368" s="199">
        <f>IF(N368="nulová",J368,0)</f>
        <v>0</v>
      </c>
      <c r="BJ368" s="16" t="s">
        <v>84</v>
      </c>
      <c r="BK368" s="199">
        <f>ROUND(I368*H368,2)</f>
        <v>0</v>
      </c>
      <c r="BL368" s="16" t="s">
        <v>153</v>
      </c>
      <c r="BM368" s="198" t="s">
        <v>519</v>
      </c>
    </row>
    <row r="369" spans="1:65" s="2" customFormat="1" ht="10">
      <c r="A369" s="33"/>
      <c r="B369" s="34"/>
      <c r="C369" s="35"/>
      <c r="D369" s="200" t="s">
        <v>141</v>
      </c>
      <c r="E369" s="35"/>
      <c r="F369" s="201" t="s">
        <v>518</v>
      </c>
      <c r="G369" s="35"/>
      <c r="H369" s="35"/>
      <c r="I369" s="202"/>
      <c r="J369" s="35"/>
      <c r="K369" s="35"/>
      <c r="L369" s="38"/>
      <c r="M369" s="203"/>
      <c r="N369" s="204"/>
      <c r="O369" s="70"/>
      <c r="P369" s="70"/>
      <c r="Q369" s="70"/>
      <c r="R369" s="70"/>
      <c r="S369" s="70"/>
      <c r="T369" s="71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6" t="s">
        <v>141</v>
      </c>
      <c r="AU369" s="16" t="s">
        <v>84</v>
      </c>
    </row>
    <row r="370" spans="1:65" s="2" customFormat="1" ht="18">
      <c r="A370" s="33"/>
      <c r="B370" s="34"/>
      <c r="C370" s="35"/>
      <c r="D370" s="200" t="s">
        <v>142</v>
      </c>
      <c r="E370" s="35"/>
      <c r="F370" s="205" t="s">
        <v>520</v>
      </c>
      <c r="G370" s="35"/>
      <c r="H370" s="35"/>
      <c r="I370" s="202"/>
      <c r="J370" s="35"/>
      <c r="K370" s="35"/>
      <c r="L370" s="38"/>
      <c r="M370" s="203"/>
      <c r="N370" s="204"/>
      <c r="O370" s="70"/>
      <c r="P370" s="70"/>
      <c r="Q370" s="70"/>
      <c r="R370" s="70"/>
      <c r="S370" s="70"/>
      <c r="T370" s="71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6" t="s">
        <v>142</v>
      </c>
      <c r="AU370" s="16" t="s">
        <v>84</v>
      </c>
    </row>
    <row r="371" spans="1:65" s="2" customFormat="1" ht="21.75" customHeight="1">
      <c r="A371" s="33"/>
      <c r="B371" s="34"/>
      <c r="C371" s="186" t="s">
        <v>521</v>
      </c>
      <c r="D371" s="186" t="s">
        <v>135</v>
      </c>
      <c r="E371" s="187" t="s">
        <v>522</v>
      </c>
      <c r="F371" s="188" t="s">
        <v>523</v>
      </c>
      <c r="G371" s="189" t="s">
        <v>237</v>
      </c>
      <c r="H371" s="190">
        <v>8</v>
      </c>
      <c r="I371" s="191"/>
      <c r="J371" s="192">
        <f>ROUND(I371*H371,2)</f>
        <v>0</v>
      </c>
      <c r="K371" s="193"/>
      <c r="L371" s="38"/>
      <c r="M371" s="194" t="s">
        <v>1</v>
      </c>
      <c r="N371" s="195" t="s">
        <v>42</v>
      </c>
      <c r="O371" s="70"/>
      <c r="P371" s="196">
        <f>O371*H371</f>
        <v>0</v>
      </c>
      <c r="Q371" s="196">
        <v>0</v>
      </c>
      <c r="R371" s="196">
        <f>Q371*H371</f>
        <v>0</v>
      </c>
      <c r="S371" s="196">
        <v>0</v>
      </c>
      <c r="T371" s="197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98" t="s">
        <v>153</v>
      </c>
      <c r="AT371" s="198" t="s">
        <v>135</v>
      </c>
      <c r="AU371" s="198" t="s">
        <v>84</v>
      </c>
      <c r="AY371" s="16" t="s">
        <v>132</v>
      </c>
      <c r="BE371" s="199">
        <f>IF(N371="základní",J371,0)</f>
        <v>0</v>
      </c>
      <c r="BF371" s="199">
        <f>IF(N371="snížená",J371,0)</f>
        <v>0</v>
      </c>
      <c r="BG371" s="199">
        <f>IF(N371="zákl. přenesená",J371,0)</f>
        <v>0</v>
      </c>
      <c r="BH371" s="199">
        <f>IF(N371="sníž. přenesená",J371,0)</f>
        <v>0</v>
      </c>
      <c r="BI371" s="199">
        <f>IF(N371="nulová",J371,0)</f>
        <v>0</v>
      </c>
      <c r="BJ371" s="16" t="s">
        <v>84</v>
      </c>
      <c r="BK371" s="199">
        <f>ROUND(I371*H371,2)</f>
        <v>0</v>
      </c>
      <c r="BL371" s="16" t="s">
        <v>153</v>
      </c>
      <c r="BM371" s="198" t="s">
        <v>524</v>
      </c>
    </row>
    <row r="372" spans="1:65" s="2" customFormat="1" ht="10">
      <c r="A372" s="33"/>
      <c r="B372" s="34"/>
      <c r="C372" s="35"/>
      <c r="D372" s="200" t="s">
        <v>141</v>
      </c>
      <c r="E372" s="35"/>
      <c r="F372" s="201" t="s">
        <v>523</v>
      </c>
      <c r="G372" s="35"/>
      <c r="H372" s="35"/>
      <c r="I372" s="202"/>
      <c r="J372" s="35"/>
      <c r="K372" s="35"/>
      <c r="L372" s="38"/>
      <c r="M372" s="203"/>
      <c r="N372" s="204"/>
      <c r="O372" s="70"/>
      <c r="P372" s="70"/>
      <c r="Q372" s="70"/>
      <c r="R372" s="70"/>
      <c r="S372" s="70"/>
      <c r="T372" s="71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6" t="s">
        <v>141</v>
      </c>
      <c r="AU372" s="16" t="s">
        <v>84</v>
      </c>
    </row>
    <row r="373" spans="1:65" s="12" customFormat="1" ht="25.9" customHeight="1">
      <c r="B373" s="170"/>
      <c r="C373" s="171"/>
      <c r="D373" s="172" t="s">
        <v>76</v>
      </c>
      <c r="E373" s="173" t="s">
        <v>153</v>
      </c>
      <c r="F373" s="173" t="s">
        <v>525</v>
      </c>
      <c r="G373" s="171"/>
      <c r="H373" s="171"/>
      <c r="I373" s="174"/>
      <c r="J373" s="175">
        <f>BK373</f>
        <v>0</v>
      </c>
      <c r="K373" s="171"/>
      <c r="L373" s="176"/>
      <c r="M373" s="177"/>
      <c r="N373" s="178"/>
      <c r="O373" s="178"/>
      <c r="P373" s="179">
        <f>SUM(P374:P423)</f>
        <v>0</v>
      </c>
      <c r="Q373" s="178"/>
      <c r="R373" s="179">
        <f>SUM(R374:R423)</f>
        <v>0</v>
      </c>
      <c r="S373" s="178"/>
      <c r="T373" s="180">
        <f>SUM(T374:T423)</f>
        <v>0</v>
      </c>
      <c r="AR373" s="181" t="s">
        <v>84</v>
      </c>
      <c r="AT373" s="182" t="s">
        <v>76</v>
      </c>
      <c r="AU373" s="182" t="s">
        <v>77</v>
      </c>
      <c r="AY373" s="181" t="s">
        <v>132</v>
      </c>
      <c r="BK373" s="183">
        <f>SUM(BK374:BK423)</f>
        <v>0</v>
      </c>
    </row>
    <row r="374" spans="1:65" s="2" customFormat="1" ht="16.5" customHeight="1">
      <c r="A374" s="33"/>
      <c r="B374" s="34"/>
      <c r="C374" s="186" t="s">
        <v>360</v>
      </c>
      <c r="D374" s="186" t="s">
        <v>135</v>
      </c>
      <c r="E374" s="187" t="s">
        <v>526</v>
      </c>
      <c r="F374" s="188" t="s">
        <v>527</v>
      </c>
      <c r="G374" s="189" t="s">
        <v>245</v>
      </c>
      <c r="H374" s="190">
        <v>70.805999999999997</v>
      </c>
      <c r="I374" s="191"/>
      <c r="J374" s="192">
        <f>ROUND(I374*H374,2)</f>
        <v>0</v>
      </c>
      <c r="K374" s="193"/>
      <c r="L374" s="38"/>
      <c r="M374" s="194" t="s">
        <v>1</v>
      </c>
      <c r="N374" s="195" t="s">
        <v>42</v>
      </c>
      <c r="O374" s="70"/>
      <c r="P374" s="196">
        <f>O374*H374</f>
        <v>0</v>
      </c>
      <c r="Q374" s="196">
        <v>0</v>
      </c>
      <c r="R374" s="196">
        <f>Q374*H374</f>
        <v>0</v>
      </c>
      <c r="S374" s="196">
        <v>0</v>
      </c>
      <c r="T374" s="197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98" t="s">
        <v>153</v>
      </c>
      <c r="AT374" s="198" t="s">
        <v>135</v>
      </c>
      <c r="AU374" s="198" t="s">
        <v>84</v>
      </c>
      <c r="AY374" s="16" t="s">
        <v>132</v>
      </c>
      <c r="BE374" s="199">
        <f>IF(N374="základní",J374,0)</f>
        <v>0</v>
      </c>
      <c r="BF374" s="199">
        <f>IF(N374="snížená",J374,0)</f>
        <v>0</v>
      </c>
      <c r="BG374" s="199">
        <f>IF(N374="zákl. přenesená",J374,0)</f>
        <v>0</v>
      </c>
      <c r="BH374" s="199">
        <f>IF(N374="sníž. přenesená",J374,0)</f>
        <v>0</v>
      </c>
      <c r="BI374" s="199">
        <f>IF(N374="nulová",J374,0)</f>
        <v>0</v>
      </c>
      <c r="BJ374" s="16" t="s">
        <v>84</v>
      </c>
      <c r="BK374" s="199">
        <f>ROUND(I374*H374,2)</f>
        <v>0</v>
      </c>
      <c r="BL374" s="16" t="s">
        <v>153</v>
      </c>
      <c r="BM374" s="198" t="s">
        <v>528</v>
      </c>
    </row>
    <row r="375" spans="1:65" s="2" customFormat="1" ht="10">
      <c r="A375" s="33"/>
      <c r="B375" s="34"/>
      <c r="C375" s="35"/>
      <c r="D375" s="200" t="s">
        <v>141</v>
      </c>
      <c r="E375" s="35"/>
      <c r="F375" s="201" t="s">
        <v>527</v>
      </c>
      <c r="G375" s="35"/>
      <c r="H375" s="35"/>
      <c r="I375" s="202"/>
      <c r="J375" s="35"/>
      <c r="K375" s="35"/>
      <c r="L375" s="38"/>
      <c r="M375" s="203"/>
      <c r="N375" s="204"/>
      <c r="O375" s="70"/>
      <c r="P375" s="70"/>
      <c r="Q375" s="70"/>
      <c r="R375" s="70"/>
      <c r="S375" s="70"/>
      <c r="T375" s="71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6" t="s">
        <v>141</v>
      </c>
      <c r="AU375" s="16" t="s">
        <v>84</v>
      </c>
    </row>
    <row r="376" spans="1:65" s="2" customFormat="1" ht="33" customHeight="1">
      <c r="A376" s="33"/>
      <c r="B376" s="34"/>
      <c r="C376" s="186" t="s">
        <v>529</v>
      </c>
      <c r="D376" s="186" t="s">
        <v>135</v>
      </c>
      <c r="E376" s="187" t="s">
        <v>530</v>
      </c>
      <c r="F376" s="188" t="s">
        <v>531</v>
      </c>
      <c r="G376" s="189" t="s">
        <v>226</v>
      </c>
      <c r="H376" s="190">
        <v>379</v>
      </c>
      <c r="I376" s="191"/>
      <c r="J376" s="192">
        <f>ROUND(I376*H376,2)</f>
        <v>0</v>
      </c>
      <c r="K376" s="193"/>
      <c r="L376" s="38"/>
      <c r="M376" s="194" t="s">
        <v>1</v>
      </c>
      <c r="N376" s="195" t="s">
        <v>42</v>
      </c>
      <c r="O376" s="70"/>
      <c r="P376" s="196">
        <f>O376*H376</f>
        <v>0</v>
      </c>
      <c r="Q376" s="196">
        <v>0</v>
      </c>
      <c r="R376" s="196">
        <f>Q376*H376</f>
        <v>0</v>
      </c>
      <c r="S376" s="196">
        <v>0</v>
      </c>
      <c r="T376" s="197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98" t="s">
        <v>153</v>
      </c>
      <c r="AT376" s="198" t="s">
        <v>135</v>
      </c>
      <c r="AU376" s="198" t="s">
        <v>84</v>
      </c>
      <c r="AY376" s="16" t="s">
        <v>132</v>
      </c>
      <c r="BE376" s="199">
        <f>IF(N376="základní",J376,0)</f>
        <v>0</v>
      </c>
      <c r="BF376" s="199">
        <f>IF(N376="snížená",J376,0)</f>
        <v>0</v>
      </c>
      <c r="BG376" s="199">
        <f>IF(N376="zákl. přenesená",J376,0)</f>
        <v>0</v>
      </c>
      <c r="BH376" s="199">
        <f>IF(N376="sníž. přenesená",J376,0)</f>
        <v>0</v>
      </c>
      <c r="BI376" s="199">
        <f>IF(N376="nulová",J376,0)</f>
        <v>0</v>
      </c>
      <c r="BJ376" s="16" t="s">
        <v>84</v>
      </c>
      <c r="BK376" s="199">
        <f>ROUND(I376*H376,2)</f>
        <v>0</v>
      </c>
      <c r="BL376" s="16" t="s">
        <v>153</v>
      </c>
      <c r="BM376" s="198" t="s">
        <v>532</v>
      </c>
    </row>
    <row r="377" spans="1:65" s="2" customFormat="1" ht="18">
      <c r="A377" s="33"/>
      <c r="B377" s="34"/>
      <c r="C377" s="35"/>
      <c r="D377" s="200" t="s">
        <v>141</v>
      </c>
      <c r="E377" s="35"/>
      <c r="F377" s="201" t="s">
        <v>531</v>
      </c>
      <c r="G377" s="35"/>
      <c r="H377" s="35"/>
      <c r="I377" s="202"/>
      <c r="J377" s="35"/>
      <c r="K377" s="35"/>
      <c r="L377" s="38"/>
      <c r="M377" s="203"/>
      <c r="N377" s="204"/>
      <c r="O377" s="70"/>
      <c r="P377" s="70"/>
      <c r="Q377" s="70"/>
      <c r="R377" s="70"/>
      <c r="S377" s="70"/>
      <c r="T377" s="71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6" t="s">
        <v>141</v>
      </c>
      <c r="AU377" s="16" t="s">
        <v>84</v>
      </c>
    </row>
    <row r="378" spans="1:65" s="2" customFormat="1" ht="16.5" customHeight="1">
      <c r="A378" s="33"/>
      <c r="B378" s="34"/>
      <c r="C378" s="186" t="s">
        <v>364</v>
      </c>
      <c r="D378" s="186" t="s">
        <v>135</v>
      </c>
      <c r="E378" s="187" t="s">
        <v>533</v>
      </c>
      <c r="F378" s="188" t="s">
        <v>534</v>
      </c>
      <c r="G378" s="189" t="s">
        <v>226</v>
      </c>
      <c r="H378" s="190">
        <v>379</v>
      </c>
      <c r="I378" s="191"/>
      <c r="J378" s="192">
        <f>ROUND(I378*H378,2)</f>
        <v>0</v>
      </c>
      <c r="K378" s="193"/>
      <c r="L378" s="38"/>
      <c r="M378" s="194" t="s">
        <v>1</v>
      </c>
      <c r="N378" s="195" t="s">
        <v>42</v>
      </c>
      <c r="O378" s="70"/>
      <c r="P378" s="196">
        <f>O378*H378</f>
        <v>0</v>
      </c>
      <c r="Q378" s="196">
        <v>0</v>
      </c>
      <c r="R378" s="196">
        <f>Q378*H378</f>
        <v>0</v>
      </c>
      <c r="S378" s="196">
        <v>0</v>
      </c>
      <c r="T378" s="197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98" t="s">
        <v>153</v>
      </c>
      <c r="AT378" s="198" t="s">
        <v>135</v>
      </c>
      <c r="AU378" s="198" t="s">
        <v>84</v>
      </c>
      <c r="AY378" s="16" t="s">
        <v>132</v>
      </c>
      <c r="BE378" s="199">
        <f>IF(N378="základní",J378,0)</f>
        <v>0</v>
      </c>
      <c r="BF378" s="199">
        <f>IF(N378="snížená",J378,0)</f>
        <v>0</v>
      </c>
      <c r="BG378" s="199">
        <f>IF(N378="zákl. přenesená",J378,0)</f>
        <v>0</v>
      </c>
      <c r="BH378" s="199">
        <f>IF(N378="sníž. přenesená",J378,0)</f>
        <v>0</v>
      </c>
      <c r="BI378" s="199">
        <f>IF(N378="nulová",J378,0)</f>
        <v>0</v>
      </c>
      <c r="BJ378" s="16" t="s">
        <v>84</v>
      </c>
      <c r="BK378" s="199">
        <f>ROUND(I378*H378,2)</f>
        <v>0</v>
      </c>
      <c r="BL378" s="16" t="s">
        <v>153</v>
      </c>
      <c r="BM378" s="198" t="s">
        <v>535</v>
      </c>
    </row>
    <row r="379" spans="1:65" s="2" customFormat="1" ht="10">
      <c r="A379" s="33"/>
      <c r="B379" s="34"/>
      <c r="C379" s="35"/>
      <c r="D379" s="200" t="s">
        <v>141</v>
      </c>
      <c r="E379" s="35"/>
      <c r="F379" s="201" t="s">
        <v>534</v>
      </c>
      <c r="G379" s="35"/>
      <c r="H379" s="35"/>
      <c r="I379" s="202"/>
      <c r="J379" s="35"/>
      <c r="K379" s="35"/>
      <c r="L379" s="38"/>
      <c r="M379" s="203"/>
      <c r="N379" s="204"/>
      <c r="O379" s="70"/>
      <c r="P379" s="70"/>
      <c r="Q379" s="70"/>
      <c r="R379" s="70"/>
      <c r="S379" s="70"/>
      <c r="T379" s="71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6" t="s">
        <v>141</v>
      </c>
      <c r="AU379" s="16" t="s">
        <v>84</v>
      </c>
    </row>
    <row r="380" spans="1:65" s="2" customFormat="1" ht="16.5" customHeight="1">
      <c r="A380" s="33"/>
      <c r="B380" s="34"/>
      <c r="C380" s="186" t="s">
        <v>536</v>
      </c>
      <c r="D380" s="186" t="s">
        <v>135</v>
      </c>
      <c r="E380" s="187" t="s">
        <v>537</v>
      </c>
      <c r="F380" s="188" t="s">
        <v>538</v>
      </c>
      <c r="G380" s="189" t="s">
        <v>240</v>
      </c>
      <c r="H380" s="190">
        <v>165.9</v>
      </c>
      <c r="I380" s="191"/>
      <c r="J380" s="192">
        <f>ROUND(I380*H380,2)</f>
        <v>0</v>
      </c>
      <c r="K380" s="193"/>
      <c r="L380" s="38"/>
      <c r="M380" s="194" t="s">
        <v>1</v>
      </c>
      <c r="N380" s="195" t="s">
        <v>42</v>
      </c>
      <c r="O380" s="70"/>
      <c r="P380" s="196">
        <f>O380*H380</f>
        <v>0</v>
      </c>
      <c r="Q380" s="196">
        <v>0</v>
      </c>
      <c r="R380" s="196">
        <f>Q380*H380</f>
        <v>0</v>
      </c>
      <c r="S380" s="196">
        <v>0</v>
      </c>
      <c r="T380" s="197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98" t="s">
        <v>153</v>
      </c>
      <c r="AT380" s="198" t="s">
        <v>135</v>
      </c>
      <c r="AU380" s="198" t="s">
        <v>84</v>
      </c>
      <c r="AY380" s="16" t="s">
        <v>132</v>
      </c>
      <c r="BE380" s="199">
        <f>IF(N380="základní",J380,0)</f>
        <v>0</v>
      </c>
      <c r="BF380" s="199">
        <f>IF(N380="snížená",J380,0)</f>
        <v>0</v>
      </c>
      <c r="BG380" s="199">
        <f>IF(N380="zákl. přenesená",J380,0)</f>
        <v>0</v>
      </c>
      <c r="BH380" s="199">
        <f>IF(N380="sníž. přenesená",J380,0)</f>
        <v>0</v>
      </c>
      <c r="BI380" s="199">
        <f>IF(N380="nulová",J380,0)</f>
        <v>0</v>
      </c>
      <c r="BJ380" s="16" t="s">
        <v>84</v>
      </c>
      <c r="BK380" s="199">
        <f>ROUND(I380*H380,2)</f>
        <v>0</v>
      </c>
      <c r="BL380" s="16" t="s">
        <v>153</v>
      </c>
      <c r="BM380" s="198" t="s">
        <v>539</v>
      </c>
    </row>
    <row r="381" spans="1:65" s="2" customFormat="1" ht="10">
      <c r="A381" s="33"/>
      <c r="B381" s="34"/>
      <c r="C381" s="35"/>
      <c r="D381" s="200" t="s">
        <v>141</v>
      </c>
      <c r="E381" s="35"/>
      <c r="F381" s="201" t="s">
        <v>538</v>
      </c>
      <c r="G381" s="35"/>
      <c r="H381" s="35"/>
      <c r="I381" s="202"/>
      <c r="J381" s="35"/>
      <c r="K381" s="35"/>
      <c r="L381" s="38"/>
      <c r="M381" s="203"/>
      <c r="N381" s="204"/>
      <c r="O381" s="70"/>
      <c r="P381" s="70"/>
      <c r="Q381" s="70"/>
      <c r="R381" s="70"/>
      <c r="S381" s="70"/>
      <c r="T381" s="71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T381" s="16" t="s">
        <v>141</v>
      </c>
      <c r="AU381" s="16" t="s">
        <v>84</v>
      </c>
    </row>
    <row r="382" spans="1:65" s="13" customFormat="1" ht="10">
      <c r="B382" s="210"/>
      <c r="C382" s="211"/>
      <c r="D382" s="200" t="s">
        <v>227</v>
      </c>
      <c r="E382" s="212" t="s">
        <v>1</v>
      </c>
      <c r="F382" s="213" t="s">
        <v>540</v>
      </c>
      <c r="G382" s="211"/>
      <c r="H382" s="214">
        <v>71.5</v>
      </c>
      <c r="I382" s="215"/>
      <c r="J382" s="211"/>
      <c r="K382" s="211"/>
      <c r="L382" s="216"/>
      <c r="M382" s="217"/>
      <c r="N382" s="218"/>
      <c r="O382" s="218"/>
      <c r="P382" s="218"/>
      <c r="Q382" s="218"/>
      <c r="R382" s="218"/>
      <c r="S382" s="218"/>
      <c r="T382" s="219"/>
      <c r="AT382" s="220" t="s">
        <v>227</v>
      </c>
      <c r="AU382" s="220" t="s">
        <v>84</v>
      </c>
      <c r="AV382" s="13" t="s">
        <v>86</v>
      </c>
      <c r="AW382" s="13" t="s">
        <v>33</v>
      </c>
      <c r="AX382" s="13" t="s">
        <v>77</v>
      </c>
      <c r="AY382" s="220" t="s">
        <v>132</v>
      </c>
    </row>
    <row r="383" spans="1:65" s="13" customFormat="1" ht="10">
      <c r="B383" s="210"/>
      <c r="C383" s="211"/>
      <c r="D383" s="200" t="s">
        <v>227</v>
      </c>
      <c r="E383" s="212" t="s">
        <v>1</v>
      </c>
      <c r="F383" s="213" t="s">
        <v>541</v>
      </c>
      <c r="G383" s="211"/>
      <c r="H383" s="214">
        <v>94.4</v>
      </c>
      <c r="I383" s="215"/>
      <c r="J383" s="211"/>
      <c r="K383" s="211"/>
      <c r="L383" s="216"/>
      <c r="M383" s="217"/>
      <c r="N383" s="218"/>
      <c r="O383" s="218"/>
      <c r="P383" s="218"/>
      <c r="Q383" s="218"/>
      <c r="R383" s="218"/>
      <c r="S383" s="218"/>
      <c r="T383" s="219"/>
      <c r="AT383" s="220" t="s">
        <v>227</v>
      </c>
      <c r="AU383" s="220" t="s">
        <v>84</v>
      </c>
      <c r="AV383" s="13" t="s">
        <v>86</v>
      </c>
      <c r="AW383" s="13" t="s">
        <v>33</v>
      </c>
      <c r="AX383" s="13" t="s">
        <v>77</v>
      </c>
      <c r="AY383" s="220" t="s">
        <v>132</v>
      </c>
    </row>
    <row r="384" spans="1:65" s="14" customFormat="1" ht="10">
      <c r="B384" s="221"/>
      <c r="C384" s="222"/>
      <c r="D384" s="200" t="s">
        <v>227</v>
      </c>
      <c r="E384" s="223" t="s">
        <v>1</v>
      </c>
      <c r="F384" s="224" t="s">
        <v>229</v>
      </c>
      <c r="G384" s="222"/>
      <c r="H384" s="225">
        <v>165.9</v>
      </c>
      <c r="I384" s="226"/>
      <c r="J384" s="222"/>
      <c r="K384" s="222"/>
      <c r="L384" s="227"/>
      <c r="M384" s="228"/>
      <c r="N384" s="229"/>
      <c r="O384" s="229"/>
      <c r="P384" s="229"/>
      <c r="Q384" s="229"/>
      <c r="R384" s="229"/>
      <c r="S384" s="229"/>
      <c r="T384" s="230"/>
      <c r="AT384" s="231" t="s">
        <v>227</v>
      </c>
      <c r="AU384" s="231" t="s">
        <v>84</v>
      </c>
      <c r="AV384" s="14" t="s">
        <v>153</v>
      </c>
      <c r="AW384" s="14" t="s">
        <v>33</v>
      </c>
      <c r="AX384" s="14" t="s">
        <v>84</v>
      </c>
      <c r="AY384" s="231" t="s">
        <v>132</v>
      </c>
    </row>
    <row r="385" spans="1:65" s="2" customFormat="1" ht="16.5" customHeight="1">
      <c r="A385" s="33"/>
      <c r="B385" s="34"/>
      <c r="C385" s="186" t="s">
        <v>367</v>
      </c>
      <c r="D385" s="186" t="s">
        <v>135</v>
      </c>
      <c r="E385" s="187" t="s">
        <v>542</v>
      </c>
      <c r="F385" s="188" t="s">
        <v>543</v>
      </c>
      <c r="G385" s="189" t="s">
        <v>240</v>
      </c>
      <c r="H385" s="190">
        <v>165.9</v>
      </c>
      <c r="I385" s="191"/>
      <c r="J385" s="192">
        <f>ROUND(I385*H385,2)</f>
        <v>0</v>
      </c>
      <c r="K385" s="193"/>
      <c r="L385" s="38"/>
      <c r="M385" s="194" t="s">
        <v>1</v>
      </c>
      <c r="N385" s="195" t="s">
        <v>42</v>
      </c>
      <c r="O385" s="70"/>
      <c r="P385" s="196">
        <f>O385*H385</f>
        <v>0</v>
      </c>
      <c r="Q385" s="196">
        <v>0</v>
      </c>
      <c r="R385" s="196">
        <f>Q385*H385</f>
        <v>0</v>
      </c>
      <c r="S385" s="196">
        <v>0</v>
      </c>
      <c r="T385" s="197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98" t="s">
        <v>153</v>
      </c>
      <c r="AT385" s="198" t="s">
        <v>135</v>
      </c>
      <c r="AU385" s="198" t="s">
        <v>84</v>
      </c>
      <c r="AY385" s="16" t="s">
        <v>132</v>
      </c>
      <c r="BE385" s="199">
        <f>IF(N385="základní",J385,0)</f>
        <v>0</v>
      </c>
      <c r="BF385" s="199">
        <f>IF(N385="snížená",J385,0)</f>
        <v>0</v>
      </c>
      <c r="BG385" s="199">
        <f>IF(N385="zákl. přenesená",J385,0)</f>
        <v>0</v>
      </c>
      <c r="BH385" s="199">
        <f>IF(N385="sníž. přenesená",J385,0)</f>
        <v>0</v>
      </c>
      <c r="BI385" s="199">
        <f>IF(N385="nulová",J385,0)</f>
        <v>0</v>
      </c>
      <c r="BJ385" s="16" t="s">
        <v>84</v>
      </c>
      <c r="BK385" s="199">
        <f>ROUND(I385*H385,2)</f>
        <v>0</v>
      </c>
      <c r="BL385" s="16" t="s">
        <v>153</v>
      </c>
      <c r="BM385" s="198" t="s">
        <v>544</v>
      </c>
    </row>
    <row r="386" spans="1:65" s="2" customFormat="1" ht="10">
      <c r="A386" s="33"/>
      <c r="B386" s="34"/>
      <c r="C386" s="35"/>
      <c r="D386" s="200" t="s">
        <v>141</v>
      </c>
      <c r="E386" s="35"/>
      <c r="F386" s="201" t="s">
        <v>543</v>
      </c>
      <c r="G386" s="35"/>
      <c r="H386" s="35"/>
      <c r="I386" s="202"/>
      <c r="J386" s="35"/>
      <c r="K386" s="35"/>
      <c r="L386" s="38"/>
      <c r="M386" s="203"/>
      <c r="N386" s="204"/>
      <c r="O386" s="70"/>
      <c r="P386" s="70"/>
      <c r="Q386" s="70"/>
      <c r="R386" s="70"/>
      <c r="S386" s="70"/>
      <c r="T386" s="71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6" t="s">
        <v>141</v>
      </c>
      <c r="AU386" s="16" t="s">
        <v>84</v>
      </c>
    </row>
    <row r="387" spans="1:65" s="2" customFormat="1" ht="16.5" customHeight="1">
      <c r="A387" s="33"/>
      <c r="B387" s="34"/>
      <c r="C387" s="186" t="s">
        <v>545</v>
      </c>
      <c r="D387" s="186" t="s">
        <v>135</v>
      </c>
      <c r="E387" s="187" t="s">
        <v>546</v>
      </c>
      <c r="F387" s="188" t="s">
        <v>547</v>
      </c>
      <c r="G387" s="189" t="s">
        <v>237</v>
      </c>
      <c r="H387" s="190">
        <v>1</v>
      </c>
      <c r="I387" s="191"/>
      <c r="J387" s="192">
        <f>ROUND(I387*H387,2)</f>
        <v>0</v>
      </c>
      <c r="K387" s="193"/>
      <c r="L387" s="38"/>
      <c r="M387" s="194" t="s">
        <v>1</v>
      </c>
      <c r="N387" s="195" t="s">
        <v>42</v>
      </c>
      <c r="O387" s="70"/>
      <c r="P387" s="196">
        <f>O387*H387</f>
        <v>0</v>
      </c>
      <c r="Q387" s="196">
        <v>0</v>
      </c>
      <c r="R387" s="196">
        <f>Q387*H387</f>
        <v>0</v>
      </c>
      <c r="S387" s="196">
        <v>0</v>
      </c>
      <c r="T387" s="197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98" t="s">
        <v>153</v>
      </c>
      <c r="AT387" s="198" t="s">
        <v>135</v>
      </c>
      <c r="AU387" s="198" t="s">
        <v>84</v>
      </c>
      <c r="AY387" s="16" t="s">
        <v>132</v>
      </c>
      <c r="BE387" s="199">
        <f>IF(N387="základní",J387,0)</f>
        <v>0</v>
      </c>
      <c r="BF387" s="199">
        <f>IF(N387="snížená",J387,0)</f>
        <v>0</v>
      </c>
      <c r="BG387" s="199">
        <f>IF(N387="zákl. přenesená",J387,0)</f>
        <v>0</v>
      </c>
      <c r="BH387" s="199">
        <f>IF(N387="sníž. přenesená",J387,0)</f>
        <v>0</v>
      </c>
      <c r="BI387" s="199">
        <f>IF(N387="nulová",J387,0)</f>
        <v>0</v>
      </c>
      <c r="BJ387" s="16" t="s">
        <v>84</v>
      </c>
      <c r="BK387" s="199">
        <f>ROUND(I387*H387,2)</f>
        <v>0</v>
      </c>
      <c r="BL387" s="16" t="s">
        <v>153</v>
      </c>
      <c r="BM387" s="198" t="s">
        <v>548</v>
      </c>
    </row>
    <row r="388" spans="1:65" s="2" customFormat="1" ht="10">
      <c r="A388" s="33"/>
      <c r="B388" s="34"/>
      <c r="C388" s="35"/>
      <c r="D388" s="200" t="s">
        <v>141</v>
      </c>
      <c r="E388" s="35"/>
      <c r="F388" s="201" t="s">
        <v>547</v>
      </c>
      <c r="G388" s="35"/>
      <c r="H388" s="35"/>
      <c r="I388" s="202"/>
      <c r="J388" s="35"/>
      <c r="K388" s="35"/>
      <c r="L388" s="38"/>
      <c r="M388" s="203"/>
      <c r="N388" s="204"/>
      <c r="O388" s="70"/>
      <c r="P388" s="70"/>
      <c r="Q388" s="70"/>
      <c r="R388" s="70"/>
      <c r="S388" s="70"/>
      <c r="T388" s="71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T388" s="16" t="s">
        <v>141</v>
      </c>
      <c r="AU388" s="16" t="s">
        <v>84</v>
      </c>
    </row>
    <row r="389" spans="1:65" s="2" customFormat="1" ht="16.5" customHeight="1">
      <c r="A389" s="33"/>
      <c r="B389" s="34"/>
      <c r="C389" s="186" t="s">
        <v>371</v>
      </c>
      <c r="D389" s="186" t="s">
        <v>135</v>
      </c>
      <c r="E389" s="187" t="s">
        <v>549</v>
      </c>
      <c r="F389" s="188" t="s">
        <v>550</v>
      </c>
      <c r="G389" s="189" t="s">
        <v>237</v>
      </c>
      <c r="H389" s="190">
        <v>5</v>
      </c>
      <c r="I389" s="191"/>
      <c r="J389" s="192">
        <f>ROUND(I389*H389,2)</f>
        <v>0</v>
      </c>
      <c r="K389" s="193"/>
      <c r="L389" s="38"/>
      <c r="M389" s="194" t="s">
        <v>1</v>
      </c>
      <c r="N389" s="195" t="s">
        <v>42</v>
      </c>
      <c r="O389" s="70"/>
      <c r="P389" s="196">
        <f>O389*H389</f>
        <v>0</v>
      </c>
      <c r="Q389" s="196">
        <v>0</v>
      </c>
      <c r="R389" s="196">
        <f>Q389*H389</f>
        <v>0</v>
      </c>
      <c r="S389" s="196">
        <v>0</v>
      </c>
      <c r="T389" s="197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98" t="s">
        <v>153</v>
      </c>
      <c r="AT389" s="198" t="s">
        <v>135</v>
      </c>
      <c r="AU389" s="198" t="s">
        <v>84</v>
      </c>
      <c r="AY389" s="16" t="s">
        <v>132</v>
      </c>
      <c r="BE389" s="199">
        <f>IF(N389="základní",J389,0)</f>
        <v>0</v>
      </c>
      <c r="BF389" s="199">
        <f>IF(N389="snížená",J389,0)</f>
        <v>0</v>
      </c>
      <c r="BG389" s="199">
        <f>IF(N389="zákl. přenesená",J389,0)</f>
        <v>0</v>
      </c>
      <c r="BH389" s="199">
        <f>IF(N389="sníž. přenesená",J389,0)</f>
        <v>0</v>
      </c>
      <c r="BI389" s="199">
        <f>IF(N389="nulová",J389,0)</f>
        <v>0</v>
      </c>
      <c r="BJ389" s="16" t="s">
        <v>84</v>
      </c>
      <c r="BK389" s="199">
        <f>ROUND(I389*H389,2)</f>
        <v>0</v>
      </c>
      <c r="BL389" s="16" t="s">
        <v>153</v>
      </c>
      <c r="BM389" s="198" t="s">
        <v>551</v>
      </c>
    </row>
    <row r="390" spans="1:65" s="2" customFormat="1" ht="10">
      <c r="A390" s="33"/>
      <c r="B390" s="34"/>
      <c r="C390" s="35"/>
      <c r="D390" s="200" t="s">
        <v>141</v>
      </c>
      <c r="E390" s="35"/>
      <c r="F390" s="201" t="s">
        <v>550</v>
      </c>
      <c r="G390" s="35"/>
      <c r="H390" s="35"/>
      <c r="I390" s="202"/>
      <c r="J390" s="35"/>
      <c r="K390" s="35"/>
      <c r="L390" s="38"/>
      <c r="M390" s="203"/>
      <c r="N390" s="204"/>
      <c r="O390" s="70"/>
      <c r="P390" s="70"/>
      <c r="Q390" s="70"/>
      <c r="R390" s="70"/>
      <c r="S390" s="70"/>
      <c r="T390" s="71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T390" s="16" t="s">
        <v>141</v>
      </c>
      <c r="AU390" s="16" t="s">
        <v>84</v>
      </c>
    </row>
    <row r="391" spans="1:65" s="2" customFormat="1" ht="16.5" customHeight="1">
      <c r="A391" s="33"/>
      <c r="B391" s="34"/>
      <c r="C391" s="186" t="s">
        <v>552</v>
      </c>
      <c r="D391" s="186" t="s">
        <v>135</v>
      </c>
      <c r="E391" s="187" t="s">
        <v>553</v>
      </c>
      <c r="F391" s="188" t="s">
        <v>554</v>
      </c>
      <c r="G391" s="189" t="s">
        <v>394</v>
      </c>
      <c r="H391" s="190">
        <v>7.1379999999999999</v>
      </c>
      <c r="I391" s="191"/>
      <c r="J391" s="192">
        <f>ROUND(I391*H391,2)</f>
        <v>0</v>
      </c>
      <c r="K391" s="193"/>
      <c r="L391" s="38"/>
      <c r="M391" s="194" t="s">
        <v>1</v>
      </c>
      <c r="N391" s="195" t="s">
        <v>42</v>
      </c>
      <c r="O391" s="70"/>
      <c r="P391" s="196">
        <f>O391*H391</f>
        <v>0</v>
      </c>
      <c r="Q391" s="196">
        <v>0</v>
      </c>
      <c r="R391" s="196">
        <f>Q391*H391</f>
        <v>0</v>
      </c>
      <c r="S391" s="196">
        <v>0</v>
      </c>
      <c r="T391" s="197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98" t="s">
        <v>153</v>
      </c>
      <c r="AT391" s="198" t="s">
        <v>135</v>
      </c>
      <c r="AU391" s="198" t="s">
        <v>84</v>
      </c>
      <c r="AY391" s="16" t="s">
        <v>132</v>
      </c>
      <c r="BE391" s="199">
        <f>IF(N391="základní",J391,0)</f>
        <v>0</v>
      </c>
      <c r="BF391" s="199">
        <f>IF(N391="snížená",J391,0)</f>
        <v>0</v>
      </c>
      <c r="BG391" s="199">
        <f>IF(N391="zákl. přenesená",J391,0)</f>
        <v>0</v>
      </c>
      <c r="BH391" s="199">
        <f>IF(N391="sníž. přenesená",J391,0)</f>
        <v>0</v>
      </c>
      <c r="BI391" s="199">
        <f>IF(N391="nulová",J391,0)</f>
        <v>0</v>
      </c>
      <c r="BJ391" s="16" t="s">
        <v>84</v>
      </c>
      <c r="BK391" s="199">
        <f>ROUND(I391*H391,2)</f>
        <v>0</v>
      </c>
      <c r="BL391" s="16" t="s">
        <v>153</v>
      </c>
      <c r="BM391" s="198" t="s">
        <v>555</v>
      </c>
    </row>
    <row r="392" spans="1:65" s="2" customFormat="1" ht="10">
      <c r="A392" s="33"/>
      <c r="B392" s="34"/>
      <c r="C392" s="35"/>
      <c r="D392" s="200" t="s">
        <v>141</v>
      </c>
      <c r="E392" s="35"/>
      <c r="F392" s="201" t="s">
        <v>554</v>
      </c>
      <c r="G392" s="35"/>
      <c r="H392" s="35"/>
      <c r="I392" s="202"/>
      <c r="J392" s="35"/>
      <c r="K392" s="35"/>
      <c r="L392" s="38"/>
      <c r="M392" s="203"/>
      <c r="N392" s="204"/>
      <c r="O392" s="70"/>
      <c r="P392" s="70"/>
      <c r="Q392" s="70"/>
      <c r="R392" s="70"/>
      <c r="S392" s="70"/>
      <c r="T392" s="71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16" t="s">
        <v>141</v>
      </c>
      <c r="AU392" s="16" t="s">
        <v>84</v>
      </c>
    </row>
    <row r="393" spans="1:65" s="13" customFormat="1" ht="10">
      <c r="B393" s="210"/>
      <c r="C393" s="211"/>
      <c r="D393" s="200" t="s">
        <v>227</v>
      </c>
      <c r="E393" s="212" t="s">
        <v>1</v>
      </c>
      <c r="F393" s="213" t="s">
        <v>556</v>
      </c>
      <c r="G393" s="211"/>
      <c r="H393" s="214">
        <v>7.1379999999999999</v>
      </c>
      <c r="I393" s="215"/>
      <c r="J393" s="211"/>
      <c r="K393" s="211"/>
      <c r="L393" s="216"/>
      <c r="M393" s="217"/>
      <c r="N393" s="218"/>
      <c r="O393" s="218"/>
      <c r="P393" s="218"/>
      <c r="Q393" s="218"/>
      <c r="R393" s="218"/>
      <c r="S393" s="218"/>
      <c r="T393" s="219"/>
      <c r="AT393" s="220" t="s">
        <v>227</v>
      </c>
      <c r="AU393" s="220" t="s">
        <v>84</v>
      </c>
      <c r="AV393" s="13" t="s">
        <v>86</v>
      </c>
      <c r="AW393" s="13" t="s">
        <v>33</v>
      </c>
      <c r="AX393" s="13" t="s">
        <v>77</v>
      </c>
      <c r="AY393" s="220" t="s">
        <v>132</v>
      </c>
    </row>
    <row r="394" spans="1:65" s="14" customFormat="1" ht="10">
      <c r="B394" s="221"/>
      <c r="C394" s="222"/>
      <c r="D394" s="200" t="s">
        <v>227</v>
      </c>
      <c r="E394" s="223" t="s">
        <v>1</v>
      </c>
      <c r="F394" s="224" t="s">
        <v>229</v>
      </c>
      <c r="G394" s="222"/>
      <c r="H394" s="225">
        <v>7.1379999999999999</v>
      </c>
      <c r="I394" s="226"/>
      <c r="J394" s="222"/>
      <c r="K394" s="222"/>
      <c r="L394" s="227"/>
      <c r="M394" s="228"/>
      <c r="N394" s="229"/>
      <c r="O394" s="229"/>
      <c r="P394" s="229"/>
      <c r="Q394" s="229"/>
      <c r="R394" s="229"/>
      <c r="S394" s="229"/>
      <c r="T394" s="230"/>
      <c r="AT394" s="231" t="s">
        <v>227</v>
      </c>
      <c r="AU394" s="231" t="s">
        <v>84</v>
      </c>
      <c r="AV394" s="14" t="s">
        <v>153</v>
      </c>
      <c r="AW394" s="14" t="s">
        <v>33</v>
      </c>
      <c r="AX394" s="14" t="s">
        <v>84</v>
      </c>
      <c r="AY394" s="231" t="s">
        <v>132</v>
      </c>
    </row>
    <row r="395" spans="1:65" s="2" customFormat="1" ht="24.15" customHeight="1">
      <c r="A395" s="33"/>
      <c r="B395" s="34"/>
      <c r="C395" s="186" t="s">
        <v>376</v>
      </c>
      <c r="D395" s="186" t="s">
        <v>135</v>
      </c>
      <c r="E395" s="187" t="s">
        <v>557</v>
      </c>
      <c r="F395" s="188" t="s">
        <v>558</v>
      </c>
      <c r="G395" s="189" t="s">
        <v>226</v>
      </c>
      <c r="H395" s="190">
        <v>1.8</v>
      </c>
      <c r="I395" s="191"/>
      <c r="J395" s="192">
        <f>ROUND(I395*H395,2)</f>
        <v>0</v>
      </c>
      <c r="K395" s="193"/>
      <c r="L395" s="38"/>
      <c r="M395" s="194" t="s">
        <v>1</v>
      </c>
      <c r="N395" s="195" t="s">
        <v>42</v>
      </c>
      <c r="O395" s="70"/>
      <c r="P395" s="196">
        <f>O395*H395</f>
        <v>0</v>
      </c>
      <c r="Q395" s="196">
        <v>0</v>
      </c>
      <c r="R395" s="196">
        <f>Q395*H395</f>
        <v>0</v>
      </c>
      <c r="S395" s="196">
        <v>0</v>
      </c>
      <c r="T395" s="197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98" t="s">
        <v>153</v>
      </c>
      <c r="AT395" s="198" t="s">
        <v>135</v>
      </c>
      <c r="AU395" s="198" t="s">
        <v>84</v>
      </c>
      <c r="AY395" s="16" t="s">
        <v>132</v>
      </c>
      <c r="BE395" s="199">
        <f>IF(N395="základní",J395,0)</f>
        <v>0</v>
      </c>
      <c r="BF395" s="199">
        <f>IF(N395="snížená",J395,0)</f>
        <v>0</v>
      </c>
      <c r="BG395" s="199">
        <f>IF(N395="zákl. přenesená",J395,0)</f>
        <v>0</v>
      </c>
      <c r="BH395" s="199">
        <f>IF(N395="sníž. přenesená",J395,0)</f>
        <v>0</v>
      </c>
      <c r="BI395" s="199">
        <f>IF(N395="nulová",J395,0)</f>
        <v>0</v>
      </c>
      <c r="BJ395" s="16" t="s">
        <v>84</v>
      </c>
      <c r="BK395" s="199">
        <f>ROUND(I395*H395,2)</f>
        <v>0</v>
      </c>
      <c r="BL395" s="16" t="s">
        <v>153</v>
      </c>
      <c r="BM395" s="198" t="s">
        <v>559</v>
      </c>
    </row>
    <row r="396" spans="1:65" s="2" customFormat="1" ht="18">
      <c r="A396" s="33"/>
      <c r="B396" s="34"/>
      <c r="C396" s="35"/>
      <c r="D396" s="200" t="s">
        <v>141</v>
      </c>
      <c r="E396" s="35"/>
      <c r="F396" s="201" t="s">
        <v>558</v>
      </c>
      <c r="G396" s="35"/>
      <c r="H396" s="35"/>
      <c r="I396" s="202"/>
      <c r="J396" s="35"/>
      <c r="K396" s="35"/>
      <c r="L396" s="38"/>
      <c r="M396" s="203"/>
      <c r="N396" s="204"/>
      <c r="O396" s="70"/>
      <c r="P396" s="70"/>
      <c r="Q396" s="70"/>
      <c r="R396" s="70"/>
      <c r="S396" s="70"/>
      <c r="T396" s="71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6" t="s">
        <v>141</v>
      </c>
      <c r="AU396" s="16" t="s">
        <v>84</v>
      </c>
    </row>
    <row r="397" spans="1:65" s="13" customFormat="1" ht="10">
      <c r="B397" s="210"/>
      <c r="C397" s="211"/>
      <c r="D397" s="200" t="s">
        <v>227</v>
      </c>
      <c r="E397" s="212" t="s">
        <v>1</v>
      </c>
      <c r="F397" s="213" t="s">
        <v>560</v>
      </c>
      <c r="G397" s="211"/>
      <c r="H397" s="214">
        <v>1.8</v>
      </c>
      <c r="I397" s="215"/>
      <c r="J397" s="211"/>
      <c r="K397" s="211"/>
      <c r="L397" s="216"/>
      <c r="M397" s="217"/>
      <c r="N397" s="218"/>
      <c r="O397" s="218"/>
      <c r="P397" s="218"/>
      <c r="Q397" s="218"/>
      <c r="R397" s="218"/>
      <c r="S397" s="218"/>
      <c r="T397" s="219"/>
      <c r="AT397" s="220" t="s">
        <v>227</v>
      </c>
      <c r="AU397" s="220" t="s">
        <v>84</v>
      </c>
      <c r="AV397" s="13" t="s">
        <v>86</v>
      </c>
      <c r="AW397" s="13" t="s">
        <v>33</v>
      </c>
      <c r="AX397" s="13" t="s">
        <v>77</v>
      </c>
      <c r="AY397" s="220" t="s">
        <v>132</v>
      </c>
    </row>
    <row r="398" spans="1:65" s="14" customFormat="1" ht="10">
      <c r="B398" s="221"/>
      <c r="C398" s="222"/>
      <c r="D398" s="200" t="s">
        <v>227</v>
      </c>
      <c r="E398" s="223" t="s">
        <v>1</v>
      </c>
      <c r="F398" s="224" t="s">
        <v>229</v>
      </c>
      <c r="G398" s="222"/>
      <c r="H398" s="225">
        <v>1.8</v>
      </c>
      <c r="I398" s="226"/>
      <c r="J398" s="222"/>
      <c r="K398" s="222"/>
      <c r="L398" s="227"/>
      <c r="M398" s="228"/>
      <c r="N398" s="229"/>
      <c r="O398" s="229"/>
      <c r="P398" s="229"/>
      <c r="Q398" s="229"/>
      <c r="R398" s="229"/>
      <c r="S398" s="229"/>
      <c r="T398" s="230"/>
      <c r="AT398" s="231" t="s">
        <v>227</v>
      </c>
      <c r="AU398" s="231" t="s">
        <v>84</v>
      </c>
      <c r="AV398" s="14" t="s">
        <v>153</v>
      </c>
      <c r="AW398" s="14" t="s">
        <v>33</v>
      </c>
      <c r="AX398" s="14" t="s">
        <v>84</v>
      </c>
      <c r="AY398" s="231" t="s">
        <v>132</v>
      </c>
    </row>
    <row r="399" spans="1:65" s="2" customFormat="1" ht="24.15" customHeight="1">
      <c r="A399" s="33"/>
      <c r="B399" s="34"/>
      <c r="C399" s="186" t="s">
        <v>561</v>
      </c>
      <c r="D399" s="186" t="s">
        <v>135</v>
      </c>
      <c r="E399" s="187" t="s">
        <v>562</v>
      </c>
      <c r="F399" s="188" t="s">
        <v>563</v>
      </c>
      <c r="G399" s="189" t="s">
        <v>237</v>
      </c>
      <c r="H399" s="190">
        <v>2</v>
      </c>
      <c r="I399" s="191"/>
      <c r="J399" s="192">
        <f>ROUND(I399*H399,2)</f>
        <v>0</v>
      </c>
      <c r="K399" s="193"/>
      <c r="L399" s="38"/>
      <c r="M399" s="194" t="s">
        <v>1</v>
      </c>
      <c r="N399" s="195" t="s">
        <v>42</v>
      </c>
      <c r="O399" s="70"/>
      <c r="P399" s="196">
        <f>O399*H399</f>
        <v>0</v>
      </c>
      <c r="Q399" s="196">
        <v>0</v>
      </c>
      <c r="R399" s="196">
        <f>Q399*H399</f>
        <v>0</v>
      </c>
      <c r="S399" s="196">
        <v>0</v>
      </c>
      <c r="T399" s="197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98" t="s">
        <v>153</v>
      </c>
      <c r="AT399" s="198" t="s">
        <v>135</v>
      </c>
      <c r="AU399" s="198" t="s">
        <v>84</v>
      </c>
      <c r="AY399" s="16" t="s">
        <v>132</v>
      </c>
      <c r="BE399" s="199">
        <f>IF(N399="základní",J399,0)</f>
        <v>0</v>
      </c>
      <c r="BF399" s="199">
        <f>IF(N399="snížená",J399,0)</f>
        <v>0</v>
      </c>
      <c r="BG399" s="199">
        <f>IF(N399="zákl. přenesená",J399,0)</f>
        <v>0</v>
      </c>
      <c r="BH399" s="199">
        <f>IF(N399="sníž. přenesená",J399,0)</f>
        <v>0</v>
      </c>
      <c r="BI399" s="199">
        <f>IF(N399="nulová",J399,0)</f>
        <v>0</v>
      </c>
      <c r="BJ399" s="16" t="s">
        <v>84</v>
      </c>
      <c r="BK399" s="199">
        <f>ROUND(I399*H399,2)</f>
        <v>0</v>
      </c>
      <c r="BL399" s="16" t="s">
        <v>153</v>
      </c>
      <c r="BM399" s="198" t="s">
        <v>564</v>
      </c>
    </row>
    <row r="400" spans="1:65" s="2" customFormat="1" ht="18">
      <c r="A400" s="33"/>
      <c r="B400" s="34"/>
      <c r="C400" s="35"/>
      <c r="D400" s="200" t="s">
        <v>141</v>
      </c>
      <c r="E400" s="35"/>
      <c r="F400" s="201" t="s">
        <v>563</v>
      </c>
      <c r="G400" s="35"/>
      <c r="H400" s="35"/>
      <c r="I400" s="202"/>
      <c r="J400" s="35"/>
      <c r="K400" s="35"/>
      <c r="L400" s="38"/>
      <c r="M400" s="203"/>
      <c r="N400" s="204"/>
      <c r="O400" s="70"/>
      <c r="P400" s="70"/>
      <c r="Q400" s="70"/>
      <c r="R400" s="70"/>
      <c r="S400" s="70"/>
      <c r="T400" s="71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T400" s="16" t="s">
        <v>141</v>
      </c>
      <c r="AU400" s="16" t="s">
        <v>84</v>
      </c>
    </row>
    <row r="401" spans="1:65" s="2" customFormat="1" ht="24.15" customHeight="1">
      <c r="A401" s="33"/>
      <c r="B401" s="34"/>
      <c r="C401" s="186" t="s">
        <v>380</v>
      </c>
      <c r="D401" s="186" t="s">
        <v>135</v>
      </c>
      <c r="E401" s="187" t="s">
        <v>565</v>
      </c>
      <c r="F401" s="188" t="s">
        <v>566</v>
      </c>
      <c r="G401" s="189" t="s">
        <v>394</v>
      </c>
      <c r="H401" s="190">
        <v>9.7000000000000003E-2</v>
      </c>
      <c r="I401" s="191"/>
      <c r="J401" s="192">
        <f>ROUND(I401*H401,2)</f>
        <v>0</v>
      </c>
      <c r="K401" s="193"/>
      <c r="L401" s="38"/>
      <c r="M401" s="194" t="s">
        <v>1</v>
      </c>
      <c r="N401" s="195" t="s">
        <v>42</v>
      </c>
      <c r="O401" s="70"/>
      <c r="P401" s="196">
        <f>O401*H401</f>
        <v>0</v>
      </c>
      <c r="Q401" s="196">
        <v>0</v>
      </c>
      <c r="R401" s="196">
        <f>Q401*H401</f>
        <v>0</v>
      </c>
      <c r="S401" s="196">
        <v>0</v>
      </c>
      <c r="T401" s="197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98" t="s">
        <v>153</v>
      </c>
      <c r="AT401" s="198" t="s">
        <v>135</v>
      </c>
      <c r="AU401" s="198" t="s">
        <v>84</v>
      </c>
      <c r="AY401" s="16" t="s">
        <v>132</v>
      </c>
      <c r="BE401" s="199">
        <f>IF(N401="základní",J401,0)</f>
        <v>0</v>
      </c>
      <c r="BF401" s="199">
        <f>IF(N401="snížená",J401,0)</f>
        <v>0</v>
      </c>
      <c r="BG401" s="199">
        <f>IF(N401="zákl. přenesená",J401,0)</f>
        <v>0</v>
      </c>
      <c r="BH401" s="199">
        <f>IF(N401="sníž. přenesená",J401,0)</f>
        <v>0</v>
      </c>
      <c r="BI401" s="199">
        <f>IF(N401="nulová",J401,0)</f>
        <v>0</v>
      </c>
      <c r="BJ401" s="16" t="s">
        <v>84</v>
      </c>
      <c r="BK401" s="199">
        <f>ROUND(I401*H401,2)</f>
        <v>0</v>
      </c>
      <c r="BL401" s="16" t="s">
        <v>153</v>
      </c>
      <c r="BM401" s="198" t="s">
        <v>567</v>
      </c>
    </row>
    <row r="402" spans="1:65" s="2" customFormat="1" ht="18">
      <c r="A402" s="33"/>
      <c r="B402" s="34"/>
      <c r="C402" s="35"/>
      <c r="D402" s="200" t="s">
        <v>141</v>
      </c>
      <c r="E402" s="35"/>
      <c r="F402" s="201" t="s">
        <v>566</v>
      </c>
      <c r="G402" s="35"/>
      <c r="H402" s="35"/>
      <c r="I402" s="202"/>
      <c r="J402" s="35"/>
      <c r="K402" s="35"/>
      <c r="L402" s="38"/>
      <c r="M402" s="203"/>
      <c r="N402" s="204"/>
      <c r="O402" s="70"/>
      <c r="P402" s="70"/>
      <c r="Q402" s="70"/>
      <c r="R402" s="70"/>
      <c r="S402" s="70"/>
      <c r="T402" s="71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16" t="s">
        <v>141</v>
      </c>
      <c r="AU402" s="16" t="s">
        <v>84</v>
      </c>
    </row>
    <row r="403" spans="1:65" s="2" customFormat="1" ht="18">
      <c r="A403" s="33"/>
      <c r="B403" s="34"/>
      <c r="C403" s="35"/>
      <c r="D403" s="200" t="s">
        <v>142</v>
      </c>
      <c r="E403" s="35"/>
      <c r="F403" s="205" t="s">
        <v>568</v>
      </c>
      <c r="G403" s="35"/>
      <c r="H403" s="35"/>
      <c r="I403" s="202"/>
      <c r="J403" s="35"/>
      <c r="K403" s="35"/>
      <c r="L403" s="38"/>
      <c r="M403" s="203"/>
      <c r="N403" s="204"/>
      <c r="O403" s="70"/>
      <c r="P403" s="70"/>
      <c r="Q403" s="70"/>
      <c r="R403" s="70"/>
      <c r="S403" s="70"/>
      <c r="T403" s="71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T403" s="16" t="s">
        <v>142</v>
      </c>
      <c r="AU403" s="16" t="s">
        <v>84</v>
      </c>
    </row>
    <row r="404" spans="1:65" s="13" customFormat="1" ht="10">
      <c r="B404" s="210"/>
      <c r="C404" s="211"/>
      <c r="D404" s="200" t="s">
        <v>227</v>
      </c>
      <c r="E404" s="212" t="s">
        <v>1</v>
      </c>
      <c r="F404" s="213" t="s">
        <v>569</v>
      </c>
      <c r="G404" s="211"/>
      <c r="H404" s="214">
        <v>9.7000000000000003E-2</v>
      </c>
      <c r="I404" s="215"/>
      <c r="J404" s="211"/>
      <c r="K404" s="211"/>
      <c r="L404" s="216"/>
      <c r="M404" s="217"/>
      <c r="N404" s="218"/>
      <c r="O404" s="218"/>
      <c r="P404" s="218"/>
      <c r="Q404" s="218"/>
      <c r="R404" s="218"/>
      <c r="S404" s="218"/>
      <c r="T404" s="219"/>
      <c r="AT404" s="220" t="s">
        <v>227</v>
      </c>
      <c r="AU404" s="220" t="s">
        <v>84</v>
      </c>
      <c r="AV404" s="13" t="s">
        <v>86</v>
      </c>
      <c r="AW404" s="13" t="s">
        <v>33</v>
      </c>
      <c r="AX404" s="13" t="s">
        <v>77</v>
      </c>
      <c r="AY404" s="220" t="s">
        <v>132</v>
      </c>
    </row>
    <row r="405" spans="1:65" s="14" customFormat="1" ht="10">
      <c r="B405" s="221"/>
      <c r="C405" s="222"/>
      <c r="D405" s="200" t="s">
        <v>227</v>
      </c>
      <c r="E405" s="223" t="s">
        <v>1</v>
      </c>
      <c r="F405" s="224" t="s">
        <v>229</v>
      </c>
      <c r="G405" s="222"/>
      <c r="H405" s="225">
        <v>9.7000000000000003E-2</v>
      </c>
      <c r="I405" s="226"/>
      <c r="J405" s="222"/>
      <c r="K405" s="222"/>
      <c r="L405" s="227"/>
      <c r="M405" s="228"/>
      <c r="N405" s="229"/>
      <c r="O405" s="229"/>
      <c r="P405" s="229"/>
      <c r="Q405" s="229"/>
      <c r="R405" s="229"/>
      <c r="S405" s="229"/>
      <c r="T405" s="230"/>
      <c r="AT405" s="231" t="s">
        <v>227</v>
      </c>
      <c r="AU405" s="231" t="s">
        <v>84</v>
      </c>
      <c r="AV405" s="14" t="s">
        <v>153</v>
      </c>
      <c r="AW405" s="14" t="s">
        <v>33</v>
      </c>
      <c r="AX405" s="14" t="s">
        <v>84</v>
      </c>
      <c r="AY405" s="231" t="s">
        <v>132</v>
      </c>
    </row>
    <row r="406" spans="1:65" s="2" customFormat="1" ht="24.15" customHeight="1">
      <c r="A406" s="33"/>
      <c r="B406" s="34"/>
      <c r="C406" s="186" t="s">
        <v>570</v>
      </c>
      <c r="D406" s="186" t="s">
        <v>135</v>
      </c>
      <c r="E406" s="187" t="s">
        <v>571</v>
      </c>
      <c r="F406" s="188" t="s">
        <v>572</v>
      </c>
      <c r="G406" s="189" t="s">
        <v>226</v>
      </c>
      <c r="H406" s="190">
        <v>294.3</v>
      </c>
      <c r="I406" s="191"/>
      <c r="J406" s="192">
        <f>ROUND(I406*H406,2)</f>
        <v>0</v>
      </c>
      <c r="K406" s="193"/>
      <c r="L406" s="38"/>
      <c r="M406" s="194" t="s">
        <v>1</v>
      </c>
      <c r="N406" s="195" t="s">
        <v>42</v>
      </c>
      <c r="O406" s="70"/>
      <c r="P406" s="196">
        <f>O406*H406</f>
        <v>0</v>
      </c>
      <c r="Q406" s="196">
        <v>0</v>
      </c>
      <c r="R406" s="196">
        <f>Q406*H406</f>
        <v>0</v>
      </c>
      <c r="S406" s="196">
        <v>0</v>
      </c>
      <c r="T406" s="197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98" t="s">
        <v>153</v>
      </c>
      <c r="AT406" s="198" t="s">
        <v>135</v>
      </c>
      <c r="AU406" s="198" t="s">
        <v>84</v>
      </c>
      <c r="AY406" s="16" t="s">
        <v>132</v>
      </c>
      <c r="BE406" s="199">
        <f>IF(N406="základní",J406,0)</f>
        <v>0</v>
      </c>
      <c r="BF406" s="199">
        <f>IF(N406="snížená",J406,0)</f>
        <v>0</v>
      </c>
      <c r="BG406" s="199">
        <f>IF(N406="zákl. přenesená",J406,0)</f>
        <v>0</v>
      </c>
      <c r="BH406" s="199">
        <f>IF(N406="sníž. přenesená",J406,0)</f>
        <v>0</v>
      </c>
      <c r="BI406" s="199">
        <f>IF(N406="nulová",J406,0)</f>
        <v>0</v>
      </c>
      <c r="BJ406" s="16" t="s">
        <v>84</v>
      </c>
      <c r="BK406" s="199">
        <f>ROUND(I406*H406,2)</f>
        <v>0</v>
      </c>
      <c r="BL406" s="16" t="s">
        <v>153</v>
      </c>
      <c r="BM406" s="198" t="s">
        <v>573</v>
      </c>
    </row>
    <row r="407" spans="1:65" s="2" customFormat="1" ht="18">
      <c r="A407" s="33"/>
      <c r="B407" s="34"/>
      <c r="C407" s="35"/>
      <c r="D407" s="200" t="s">
        <v>141</v>
      </c>
      <c r="E407" s="35"/>
      <c r="F407" s="201" t="s">
        <v>572</v>
      </c>
      <c r="G407" s="35"/>
      <c r="H407" s="35"/>
      <c r="I407" s="202"/>
      <c r="J407" s="35"/>
      <c r="K407" s="35"/>
      <c r="L407" s="38"/>
      <c r="M407" s="203"/>
      <c r="N407" s="204"/>
      <c r="O407" s="70"/>
      <c r="P407" s="70"/>
      <c r="Q407" s="70"/>
      <c r="R407" s="70"/>
      <c r="S407" s="70"/>
      <c r="T407" s="71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T407" s="16" t="s">
        <v>141</v>
      </c>
      <c r="AU407" s="16" t="s">
        <v>84</v>
      </c>
    </row>
    <row r="408" spans="1:65" s="2" customFormat="1" ht="45">
      <c r="A408" s="33"/>
      <c r="B408" s="34"/>
      <c r="C408" s="35"/>
      <c r="D408" s="200" t="s">
        <v>142</v>
      </c>
      <c r="E408" s="35"/>
      <c r="F408" s="205" t="s">
        <v>574</v>
      </c>
      <c r="G408" s="35"/>
      <c r="H408" s="35"/>
      <c r="I408" s="202"/>
      <c r="J408" s="35"/>
      <c r="K408" s="35"/>
      <c r="L408" s="38"/>
      <c r="M408" s="203"/>
      <c r="N408" s="204"/>
      <c r="O408" s="70"/>
      <c r="P408" s="70"/>
      <c r="Q408" s="70"/>
      <c r="R408" s="70"/>
      <c r="S408" s="70"/>
      <c r="T408" s="71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T408" s="16" t="s">
        <v>142</v>
      </c>
      <c r="AU408" s="16" t="s">
        <v>84</v>
      </c>
    </row>
    <row r="409" spans="1:65" s="13" customFormat="1" ht="10">
      <c r="B409" s="210"/>
      <c r="C409" s="211"/>
      <c r="D409" s="200" t="s">
        <v>227</v>
      </c>
      <c r="E409" s="212" t="s">
        <v>1</v>
      </c>
      <c r="F409" s="213" t="s">
        <v>575</v>
      </c>
      <c r="G409" s="211"/>
      <c r="H409" s="214">
        <v>294.3</v>
      </c>
      <c r="I409" s="215"/>
      <c r="J409" s="211"/>
      <c r="K409" s="211"/>
      <c r="L409" s="216"/>
      <c r="M409" s="217"/>
      <c r="N409" s="218"/>
      <c r="O409" s="218"/>
      <c r="P409" s="218"/>
      <c r="Q409" s="218"/>
      <c r="R409" s="218"/>
      <c r="S409" s="218"/>
      <c r="T409" s="219"/>
      <c r="AT409" s="220" t="s">
        <v>227</v>
      </c>
      <c r="AU409" s="220" t="s">
        <v>84</v>
      </c>
      <c r="AV409" s="13" t="s">
        <v>86</v>
      </c>
      <c r="AW409" s="13" t="s">
        <v>33</v>
      </c>
      <c r="AX409" s="13" t="s">
        <v>77</v>
      </c>
      <c r="AY409" s="220" t="s">
        <v>132</v>
      </c>
    </row>
    <row r="410" spans="1:65" s="14" customFormat="1" ht="10">
      <c r="B410" s="221"/>
      <c r="C410" s="222"/>
      <c r="D410" s="200" t="s">
        <v>227</v>
      </c>
      <c r="E410" s="223" t="s">
        <v>1</v>
      </c>
      <c r="F410" s="224" t="s">
        <v>229</v>
      </c>
      <c r="G410" s="222"/>
      <c r="H410" s="225">
        <v>294.3</v>
      </c>
      <c r="I410" s="226"/>
      <c r="J410" s="222"/>
      <c r="K410" s="222"/>
      <c r="L410" s="227"/>
      <c r="M410" s="228"/>
      <c r="N410" s="229"/>
      <c r="O410" s="229"/>
      <c r="P410" s="229"/>
      <c r="Q410" s="229"/>
      <c r="R410" s="229"/>
      <c r="S410" s="229"/>
      <c r="T410" s="230"/>
      <c r="AT410" s="231" t="s">
        <v>227</v>
      </c>
      <c r="AU410" s="231" t="s">
        <v>84</v>
      </c>
      <c r="AV410" s="14" t="s">
        <v>153</v>
      </c>
      <c r="AW410" s="14" t="s">
        <v>33</v>
      </c>
      <c r="AX410" s="14" t="s">
        <v>84</v>
      </c>
      <c r="AY410" s="231" t="s">
        <v>132</v>
      </c>
    </row>
    <row r="411" spans="1:65" s="2" customFormat="1" ht="24.15" customHeight="1">
      <c r="A411" s="33"/>
      <c r="B411" s="34"/>
      <c r="C411" s="186" t="s">
        <v>383</v>
      </c>
      <c r="D411" s="186" t="s">
        <v>135</v>
      </c>
      <c r="E411" s="187" t="s">
        <v>576</v>
      </c>
      <c r="F411" s="188" t="s">
        <v>577</v>
      </c>
      <c r="G411" s="189" t="s">
        <v>226</v>
      </c>
      <c r="H411" s="190">
        <v>53.052999999999997</v>
      </c>
      <c r="I411" s="191"/>
      <c r="J411" s="192">
        <f>ROUND(I411*H411,2)</f>
        <v>0</v>
      </c>
      <c r="K411" s="193"/>
      <c r="L411" s="38"/>
      <c r="M411" s="194" t="s">
        <v>1</v>
      </c>
      <c r="N411" s="195" t="s">
        <v>42</v>
      </c>
      <c r="O411" s="70"/>
      <c r="P411" s="196">
        <f>O411*H411</f>
        <v>0</v>
      </c>
      <c r="Q411" s="196">
        <v>0</v>
      </c>
      <c r="R411" s="196">
        <f>Q411*H411</f>
        <v>0</v>
      </c>
      <c r="S411" s="196">
        <v>0</v>
      </c>
      <c r="T411" s="197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98" t="s">
        <v>153</v>
      </c>
      <c r="AT411" s="198" t="s">
        <v>135</v>
      </c>
      <c r="AU411" s="198" t="s">
        <v>84</v>
      </c>
      <c r="AY411" s="16" t="s">
        <v>132</v>
      </c>
      <c r="BE411" s="199">
        <f>IF(N411="základní",J411,0)</f>
        <v>0</v>
      </c>
      <c r="BF411" s="199">
        <f>IF(N411="snížená",J411,0)</f>
        <v>0</v>
      </c>
      <c r="BG411" s="199">
        <f>IF(N411="zákl. přenesená",J411,0)</f>
        <v>0</v>
      </c>
      <c r="BH411" s="199">
        <f>IF(N411="sníž. přenesená",J411,0)</f>
        <v>0</v>
      </c>
      <c r="BI411" s="199">
        <f>IF(N411="nulová",J411,0)</f>
        <v>0</v>
      </c>
      <c r="BJ411" s="16" t="s">
        <v>84</v>
      </c>
      <c r="BK411" s="199">
        <f>ROUND(I411*H411,2)</f>
        <v>0</v>
      </c>
      <c r="BL411" s="16" t="s">
        <v>153</v>
      </c>
      <c r="BM411" s="198" t="s">
        <v>578</v>
      </c>
    </row>
    <row r="412" spans="1:65" s="2" customFormat="1" ht="10">
      <c r="A412" s="33"/>
      <c r="B412" s="34"/>
      <c r="C412" s="35"/>
      <c r="D412" s="200" t="s">
        <v>141</v>
      </c>
      <c r="E412" s="35"/>
      <c r="F412" s="201" t="s">
        <v>577</v>
      </c>
      <c r="G412" s="35"/>
      <c r="H412" s="35"/>
      <c r="I412" s="202"/>
      <c r="J412" s="35"/>
      <c r="K412" s="35"/>
      <c r="L412" s="38"/>
      <c r="M412" s="203"/>
      <c r="N412" s="204"/>
      <c r="O412" s="70"/>
      <c r="P412" s="70"/>
      <c r="Q412" s="70"/>
      <c r="R412" s="70"/>
      <c r="S412" s="70"/>
      <c r="T412" s="71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T412" s="16" t="s">
        <v>141</v>
      </c>
      <c r="AU412" s="16" t="s">
        <v>84</v>
      </c>
    </row>
    <row r="413" spans="1:65" s="2" customFormat="1" ht="18">
      <c r="A413" s="33"/>
      <c r="B413" s="34"/>
      <c r="C413" s="35"/>
      <c r="D413" s="200" t="s">
        <v>142</v>
      </c>
      <c r="E413" s="35"/>
      <c r="F413" s="205" t="s">
        <v>579</v>
      </c>
      <c r="G413" s="35"/>
      <c r="H413" s="35"/>
      <c r="I413" s="202"/>
      <c r="J413" s="35"/>
      <c r="K413" s="35"/>
      <c r="L413" s="38"/>
      <c r="M413" s="203"/>
      <c r="N413" s="204"/>
      <c r="O413" s="70"/>
      <c r="P413" s="70"/>
      <c r="Q413" s="70"/>
      <c r="R413" s="70"/>
      <c r="S413" s="70"/>
      <c r="T413" s="71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T413" s="16" t="s">
        <v>142</v>
      </c>
      <c r="AU413" s="16" t="s">
        <v>84</v>
      </c>
    </row>
    <row r="414" spans="1:65" s="2" customFormat="1" ht="24.15" customHeight="1">
      <c r="A414" s="33"/>
      <c r="B414" s="34"/>
      <c r="C414" s="186" t="s">
        <v>580</v>
      </c>
      <c r="D414" s="186" t="s">
        <v>135</v>
      </c>
      <c r="E414" s="187" t="s">
        <v>581</v>
      </c>
      <c r="F414" s="188" t="s">
        <v>582</v>
      </c>
      <c r="G414" s="189" t="s">
        <v>237</v>
      </c>
      <c r="H414" s="190">
        <v>17</v>
      </c>
      <c r="I414" s="191"/>
      <c r="J414" s="192">
        <f>ROUND(I414*H414,2)</f>
        <v>0</v>
      </c>
      <c r="K414" s="193"/>
      <c r="L414" s="38"/>
      <c r="M414" s="194" t="s">
        <v>1</v>
      </c>
      <c r="N414" s="195" t="s">
        <v>42</v>
      </c>
      <c r="O414" s="70"/>
      <c r="P414" s="196">
        <f>O414*H414</f>
        <v>0</v>
      </c>
      <c r="Q414" s="196">
        <v>0</v>
      </c>
      <c r="R414" s="196">
        <f>Q414*H414</f>
        <v>0</v>
      </c>
      <c r="S414" s="196">
        <v>0</v>
      </c>
      <c r="T414" s="197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98" t="s">
        <v>153</v>
      </c>
      <c r="AT414" s="198" t="s">
        <v>135</v>
      </c>
      <c r="AU414" s="198" t="s">
        <v>84</v>
      </c>
      <c r="AY414" s="16" t="s">
        <v>132</v>
      </c>
      <c r="BE414" s="199">
        <f>IF(N414="základní",J414,0)</f>
        <v>0</v>
      </c>
      <c r="BF414" s="199">
        <f>IF(N414="snížená",J414,0)</f>
        <v>0</v>
      </c>
      <c r="BG414" s="199">
        <f>IF(N414="zákl. přenesená",J414,0)</f>
        <v>0</v>
      </c>
      <c r="BH414" s="199">
        <f>IF(N414="sníž. přenesená",J414,0)</f>
        <v>0</v>
      </c>
      <c r="BI414" s="199">
        <f>IF(N414="nulová",J414,0)</f>
        <v>0</v>
      </c>
      <c r="BJ414" s="16" t="s">
        <v>84</v>
      </c>
      <c r="BK414" s="199">
        <f>ROUND(I414*H414,2)</f>
        <v>0</v>
      </c>
      <c r="BL414" s="16" t="s">
        <v>153</v>
      </c>
      <c r="BM414" s="198" t="s">
        <v>583</v>
      </c>
    </row>
    <row r="415" spans="1:65" s="2" customFormat="1" ht="18">
      <c r="A415" s="33"/>
      <c r="B415" s="34"/>
      <c r="C415" s="35"/>
      <c r="D415" s="200" t="s">
        <v>141</v>
      </c>
      <c r="E415" s="35"/>
      <c r="F415" s="201" t="s">
        <v>582</v>
      </c>
      <c r="G415" s="35"/>
      <c r="H415" s="35"/>
      <c r="I415" s="202"/>
      <c r="J415" s="35"/>
      <c r="K415" s="35"/>
      <c r="L415" s="38"/>
      <c r="M415" s="203"/>
      <c r="N415" s="204"/>
      <c r="O415" s="70"/>
      <c r="P415" s="70"/>
      <c r="Q415" s="70"/>
      <c r="R415" s="70"/>
      <c r="S415" s="70"/>
      <c r="T415" s="71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T415" s="16" t="s">
        <v>141</v>
      </c>
      <c r="AU415" s="16" t="s">
        <v>84</v>
      </c>
    </row>
    <row r="416" spans="1:65" s="2" customFormat="1" ht="16.5" customHeight="1">
      <c r="A416" s="33"/>
      <c r="B416" s="34"/>
      <c r="C416" s="186" t="s">
        <v>391</v>
      </c>
      <c r="D416" s="186" t="s">
        <v>135</v>
      </c>
      <c r="E416" s="187" t="s">
        <v>584</v>
      </c>
      <c r="F416" s="188" t="s">
        <v>585</v>
      </c>
      <c r="G416" s="189" t="s">
        <v>226</v>
      </c>
      <c r="H416" s="190">
        <v>409.95</v>
      </c>
      <c r="I416" s="191"/>
      <c r="J416" s="192">
        <f>ROUND(I416*H416,2)</f>
        <v>0</v>
      </c>
      <c r="K416" s="193"/>
      <c r="L416" s="38"/>
      <c r="M416" s="194" t="s">
        <v>1</v>
      </c>
      <c r="N416" s="195" t="s">
        <v>42</v>
      </c>
      <c r="O416" s="70"/>
      <c r="P416" s="196">
        <f>O416*H416</f>
        <v>0</v>
      </c>
      <c r="Q416" s="196">
        <v>0</v>
      </c>
      <c r="R416" s="196">
        <f>Q416*H416</f>
        <v>0</v>
      </c>
      <c r="S416" s="196">
        <v>0</v>
      </c>
      <c r="T416" s="197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98" t="s">
        <v>153</v>
      </c>
      <c r="AT416" s="198" t="s">
        <v>135</v>
      </c>
      <c r="AU416" s="198" t="s">
        <v>84</v>
      </c>
      <c r="AY416" s="16" t="s">
        <v>132</v>
      </c>
      <c r="BE416" s="199">
        <f>IF(N416="základní",J416,0)</f>
        <v>0</v>
      </c>
      <c r="BF416" s="199">
        <f>IF(N416="snížená",J416,0)</f>
        <v>0</v>
      </c>
      <c r="BG416" s="199">
        <f>IF(N416="zákl. přenesená",J416,0)</f>
        <v>0</v>
      </c>
      <c r="BH416" s="199">
        <f>IF(N416="sníž. přenesená",J416,0)</f>
        <v>0</v>
      </c>
      <c r="BI416" s="199">
        <f>IF(N416="nulová",J416,0)</f>
        <v>0</v>
      </c>
      <c r="BJ416" s="16" t="s">
        <v>84</v>
      </c>
      <c r="BK416" s="199">
        <f>ROUND(I416*H416,2)</f>
        <v>0</v>
      </c>
      <c r="BL416" s="16" t="s">
        <v>153</v>
      </c>
      <c r="BM416" s="198" t="s">
        <v>586</v>
      </c>
    </row>
    <row r="417" spans="1:65" s="2" customFormat="1" ht="10">
      <c r="A417" s="33"/>
      <c r="B417" s="34"/>
      <c r="C417" s="35"/>
      <c r="D417" s="200" t="s">
        <v>141</v>
      </c>
      <c r="E417" s="35"/>
      <c r="F417" s="201" t="s">
        <v>585</v>
      </c>
      <c r="G417" s="35"/>
      <c r="H417" s="35"/>
      <c r="I417" s="202"/>
      <c r="J417" s="35"/>
      <c r="K417" s="35"/>
      <c r="L417" s="38"/>
      <c r="M417" s="203"/>
      <c r="N417" s="204"/>
      <c r="O417" s="70"/>
      <c r="P417" s="70"/>
      <c r="Q417" s="70"/>
      <c r="R417" s="70"/>
      <c r="S417" s="70"/>
      <c r="T417" s="71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T417" s="16" t="s">
        <v>141</v>
      </c>
      <c r="AU417" s="16" t="s">
        <v>84</v>
      </c>
    </row>
    <row r="418" spans="1:65" s="2" customFormat="1" ht="21.75" customHeight="1">
      <c r="A418" s="33"/>
      <c r="B418" s="34"/>
      <c r="C418" s="186" t="s">
        <v>587</v>
      </c>
      <c r="D418" s="186" t="s">
        <v>135</v>
      </c>
      <c r="E418" s="187" t="s">
        <v>588</v>
      </c>
      <c r="F418" s="188" t="s">
        <v>589</v>
      </c>
      <c r="G418" s="189" t="s">
        <v>226</v>
      </c>
      <c r="H418" s="190">
        <v>1777.25</v>
      </c>
      <c r="I418" s="191"/>
      <c r="J418" s="192">
        <f>ROUND(I418*H418,2)</f>
        <v>0</v>
      </c>
      <c r="K418" s="193"/>
      <c r="L418" s="38"/>
      <c r="M418" s="194" t="s">
        <v>1</v>
      </c>
      <c r="N418" s="195" t="s">
        <v>42</v>
      </c>
      <c r="O418" s="70"/>
      <c r="P418" s="196">
        <f>O418*H418</f>
        <v>0</v>
      </c>
      <c r="Q418" s="196">
        <v>0</v>
      </c>
      <c r="R418" s="196">
        <f>Q418*H418</f>
        <v>0</v>
      </c>
      <c r="S418" s="196">
        <v>0</v>
      </c>
      <c r="T418" s="197">
        <f>S418*H418</f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98" t="s">
        <v>153</v>
      </c>
      <c r="AT418" s="198" t="s">
        <v>135</v>
      </c>
      <c r="AU418" s="198" t="s">
        <v>84</v>
      </c>
      <c r="AY418" s="16" t="s">
        <v>132</v>
      </c>
      <c r="BE418" s="199">
        <f>IF(N418="základní",J418,0)</f>
        <v>0</v>
      </c>
      <c r="BF418" s="199">
        <f>IF(N418="snížená",J418,0)</f>
        <v>0</v>
      </c>
      <c r="BG418" s="199">
        <f>IF(N418="zákl. přenesená",J418,0)</f>
        <v>0</v>
      </c>
      <c r="BH418" s="199">
        <f>IF(N418="sníž. přenesená",J418,0)</f>
        <v>0</v>
      </c>
      <c r="BI418" s="199">
        <f>IF(N418="nulová",J418,0)</f>
        <v>0</v>
      </c>
      <c r="BJ418" s="16" t="s">
        <v>84</v>
      </c>
      <c r="BK418" s="199">
        <f>ROUND(I418*H418,2)</f>
        <v>0</v>
      </c>
      <c r="BL418" s="16" t="s">
        <v>153</v>
      </c>
      <c r="BM418" s="198" t="s">
        <v>590</v>
      </c>
    </row>
    <row r="419" spans="1:65" s="2" customFormat="1" ht="10">
      <c r="A419" s="33"/>
      <c r="B419" s="34"/>
      <c r="C419" s="35"/>
      <c r="D419" s="200" t="s">
        <v>141</v>
      </c>
      <c r="E419" s="35"/>
      <c r="F419" s="201" t="s">
        <v>589</v>
      </c>
      <c r="G419" s="35"/>
      <c r="H419" s="35"/>
      <c r="I419" s="202"/>
      <c r="J419" s="35"/>
      <c r="K419" s="35"/>
      <c r="L419" s="38"/>
      <c r="M419" s="203"/>
      <c r="N419" s="204"/>
      <c r="O419" s="70"/>
      <c r="P419" s="70"/>
      <c r="Q419" s="70"/>
      <c r="R419" s="70"/>
      <c r="S419" s="70"/>
      <c r="T419" s="71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T419" s="16" t="s">
        <v>141</v>
      </c>
      <c r="AU419" s="16" t="s">
        <v>84</v>
      </c>
    </row>
    <row r="420" spans="1:65" s="2" customFormat="1" ht="16.5" customHeight="1">
      <c r="A420" s="33"/>
      <c r="B420" s="34"/>
      <c r="C420" s="186" t="s">
        <v>395</v>
      </c>
      <c r="D420" s="186" t="s">
        <v>135</v>
      </c>
      <c r="E420" s="187" t="s">
        <v>591</v>
      </c>
      <c r="F420" s="188" t="s">
        <v>592</v>
      </c>
      <c r="G420" s="189" t="s">
        <v>226</v>
      </c>
      <c r="H420" s="190">
        <v>5.5</v>
      </c>
      <c r="I420" s="191"/>
      <c r="J420" s="192">
        <f>ROUND(I420*H420,2)</f>
        <v>0</v>
      </c>
      <c r="K420" s="193"/>
      <c r="L420" s="38"/>
      <c r="M420" s="194" t="s">
        <v>1</v>
      </c>
      <c r="N420" s="195" t="s">
        <v>42</v>
      </c>
      <c r="O420" s="70"/>
      <c r="P420" s="196">
        <f>O420*H420</f>
        <v>0</v>
      </c>
      <c r="Q420" s="196">
        <v>0</v>
      </c>
      <c r="R420" s="196">
        <f>Q420*H420</f>
        <v>0</v>
      </c>
      <c r="S420" s="196">
        <v>0</v>
      </c>
      <c r="T420" s="197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98" t="s">
        <v>153</v>
      </c>
      <c r="AT420" s="198" t="s">
        <v>135</v>
      </c>
      <c r="AU420" s="198" t="s">
        <v>84</v>
      </c>
      <c r="AY420" s="16" t="s">
        <v>132</v>
      </c>
      <c r="BE420" s="199">
        <f>IF(N420="základní",J420,0)</f>
        <v>0</v>
      </c>
      <c r="BF420" s="199">
        <f>IF(N420="snížená",J420,0)</f>
        <v>0</v>
      </c>
      <c r="BG420" s="199">
        <f>IF(N420="zákl. přenesená",J420,0)</f>
        <v>0</v>
      </c>
      <c r="BH420" s="199">
        <f>IF(N420="sníž. přenesená",J420,0)</f>
        <v>0</v>
      </c>
      <c r="BI420" s="199">
        <f>IF(N420="nulová",J420,0)</f>
        <v>0</v>
      </c>
      <c r="BJ420" s="16" t="s">
        <v>84</v>
      </c>
      <c r="BK420" s="199">
        <f>ROUND(I420*H420,2)</f>
        <v>0</v>
      </c>
      <c r="BL420" s="16" t="s">
        <v>153</v>
      </c>
      <c r="BM420" s="198" t="s">
        <v>593</v>
      </c>
    </row>
    <row r="421" spans="1:65" s="2" customFormat="1" ht="10">
      <c r="A421" s="33"/>
      <c r="B421" s="34"/>
      <c r="C421" s="35"/>
      <c r="D421" s="200" t="s">
        <v>141</v>
      </c>
      <c r="E421" s="35"/>
      <c r="F421" s="201" t="s">
        <v>592</v>
      </c>
      <c r="G421" s="35"/>
      <c r="H421" s="35"/>
      <c r="I421" s="202"/>
      <c r="J421" s="35"/>
      <c r="K421" s="35"/>
      <c r="L421" s="38"/>
      <c r="M421" s="203"/>
      <c r="N421" s="204"/>
      <c r="O421" s="70"/>
      <c r="P421" s="70"/>
      <c r="Q421" s="70"/>
      <c r="R421" s="70"/>
      <c r="S421" s="70"/>
      <c r="T421" s="71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16" t="s">
        <v>141</v>
      </c>
      <c r="AU421" s="16" t="s">
        <v>84</v>
      </c>
    </row>
    <row r="422" spans="1:65" s="2" customFormat="1" ht="21.75" customHeight="1">
      <c r="A422" s="33"/>
      <c r="B422" s="34"/>
      <c r="C422" s="186" t="s">
        <v>594</v>
      </c>
      <c r="D422" s="186" t="s">
        <v>135</v>
      </c>
      <c r="E422" s="187" t="s">
        <v>595</v>
      </c>
      <c r="F422" s="188" t="s">
        <v>596</v>
      </c>
      <c r="G422" s="189" t="s">
        <v>237</v>
      </c>
      <c r="H422" s="190">
        <v>6</v>
      </c>
      <c r="I422" s="191"/>
      <c r="J422" s="192">
        <f>ROUND(I422*H422,2)</f>
        <v>0</v>
      </c>
      <c r="K422" s="193"/>
      <c r="L422" s="38"/>
      <c r="M422" s="194" t="s">
        <v>1</v>
      </c>
      <c r="N422" s="195" t="s">
        <v>42</v>
      </c>
      <c r="O422" s="70"/>
      <c r="P422" s="196">
        <f>O422*H422</f>
        <v>0</v>
      </c>
      <c r="Q422" s="196">
        <v>0</v>
      </c>
      <c r="R422" s="196">
        <f>Q422*H422</f>
        <v>0</v>
      </c>
      <c r="S422" s="196">
        <v>0</v>
      </c>
      <c r="T422" s="197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198" t="s">
        <v>153</v>
      </c>
      <c r="AT422" s="198" t="s">
        <v>135</v>
      </c>
      <c r="AU422" s="198" t="s">
        <v>84</v>
      </c>
      <c r="AY422" s="16" t="s">
        <v>132</v>
      </c>
      <c r="BE422" s="199">
        <f>IF(N422="základní",J422,0)</f>
        <v>0</v>
      </c>
      <c r="BF422" s="199">
        <f>IF(N422="snížená",J422,0)</f>
        <v>0</v>
      </c>
      <c r="BG422" s="199">
        <f>IF(N422="zákl. přenesená",J422,0)</f>
        <v>0</v>
      </c>
      <c r="BH422" s="199">
        <f>IF(N422="sníž. přenesená",J422,0)</f>
        <v>0</v>
      </c>
      <c r="BI422" s="199">
        <f>IF(N422="nulová",J422,0)</f>
        <v>0</v>
      </c>
      <c r="BJ422" s="16" t="s">
        <v>84</v>
      </c>
      <c r="BK422" s="199">
        <f>ROUND(I422*H422,2)</f>
        <v>0</v>
      </c>
      <c r="BL422" s="16" t="s">
        <v>153</v>
      </c>
      <c r="BM422" s="198" t="s">
        <v>597</v>
      </c>
    </row>
    <row r="423" spans="1:65" s="2" customFormat="1" ht="10">
      <c r="A423" s="33"/>
      <c r="B423" s="34"/>
      <c r="C423" s="35"/>
      <c r="D423" s="200" t="s">
        <v>141</v>
      </c>
      <c r="E423" s="35"/>
      <c r="F423" s="201" t="s">
        <v>596</v>
      </c>
      <c r="G423" s="35"/>
      <c r="H423" s="35"/>
      <c r="I423" s="202"/>
      <c r="J423" s="35"/>
      <c r="K423" s="35"/>
      <c r="L423" s="38"/>
      <c r="M423" s="203"/>
      <c r="N423" s="204"/>
      <c r="O423" s="70"/>
      <c r="P423" s="70"/>
      <c r="Q423" s="70"/>
      <c r="R423" s="70"/>
      <c r="S423" s="70"/>
      <c r="T423" s="71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T423" s="16" t="s">
        <v>141</v>
      </c>
      <c r="AU423" s="16" t="s">
        <v>84</v>
      </c>
    </row>
    <row r="424" spans="1:65" s="12" customFormat="1" ht="25.9" customHeight="1">
      <c r="B424" s="170"/>
      <c r="C424" s="171"/>
      <c r="D424" s="172" t="s">
        <v>76</v>
      </c>
      <c r="E424" s="173" t="s">
        <v>131</v>
      </c>
      <c r="F424" s="173" t="s">
        <v>598</v>
      </c>
      <c r="G424" s="171"/>
      <c r="H424" s="171"/>
      <c r="I424" s="174"/>
      <c r="J424" s="175">
        <f>BK424</f>
        <v>0</v>
      </c>
      <c r="K424" s="171"/>
      <c r="L424" s="176"/>
      <c r="M424" s="177"/>
      <c r="N424" s="178"/>
      <c r="O424" s="178"/>
      <c r="P424" s="179">
        <f>SUM(P425:P447)</f>
        <v>0</v>
      </c>
      <c r="Q424" s="178"/>
      <c r="R424" s="179">
        <f>SUM(R425:R447)</f>
        <v>0</v>
      </c>
      <c r="S424" s="178"/>
      <c r="T424" s="180">
        <f>SUM(T425:T447)</f>
        <v>0</v>
      </c>
      <c r="AR424" s="181" t="s">
        <v>84</v>
      </c>
      <c r="AT424" s="182" t="s">
        <v>76</v>
      </c>
      <c r="AU424" s="182" t="s">
        <v>77</v>
      </c>
      <c r="AY424" s="181" t="s">
        <v>132</v>
      </c>
      <c r="BK424" s="183">
        <f>SUM(BK425:BK447)</f>
        <v>0</v>
      </c>
    </row>
    <row r="425" spans="1:65" s="2" customFormat="1" ht="24.15" customHeight="1">
      <c r="A425" s="33"/>
      <c r="B425" s="34"/>
      <c r="C425" s="186" t="s">
        <v>399</v>
      </c>
      <c r="D425" s="186" t="s">
        <v>135</v>
      </c>
      <c r="E425" s="187" t="s">
        <v>599</v>
      </c>
      <c r="F425" s="188" t="s">
        <v>600</v>
      </c>
      <c r="G425" s="189" t="s">
        <v>226</v>
      </c>
      <c r="H425" s="190">
        <v>352</v>
      </c>
      <c r="I425" s="191"/>
      <c r="J425" s="192">
        <f>ROUND(I425*H425,2)</f>
        <v>0</v>
      </c>
      <c r="K425" s="193"/>
      <c r="L425" s="38"/>
      <c r="M425" s="194" t="s">
        <v>1</v>
      </c>
      <c r="N425" s="195" t="s">
        <v>42</v>
      </c>
      <c r="O425" s="70"/>
      <c r="P425" s="196">
        <f>O425*H425</f>
        <v>0</v>
      </c>
      <c r="Q425" s="196">
        <v>0</v>
      </c>
      <c r="R425" s="196">
        <f>Q425*H425</f>
        <v>0</v>
      </c>
      <c r="S425" s="196">
        <v>0</v>
      </c>
      <c r="T425" s="197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98" t="s">
        <v>153</v>
      </c>
      <c r="AT425" s="198" t="s">
        <v>135</v>
      </c>
      <c r="AU425" s="198" t="s">
        <v>84</v>
      </c>
      <c r="AY425" s="16" t="s">
        <v>132</v>
      </c>
      <c r="BE425" s="199">
        <f>IF(N425="základní",J425,0)</f>
        <v>0</v>
      </c>
      <c r="BF425" s="199">
        <f>IF(N425="snížená",J425,0)</f>
        <v>0</v>
      </c>
      <c r="BG425" s="199">
        <f>IF(N425="zákl. přenesená",J425,0)</f>
        <v>0</v>
      </c>
      <c r="BH425" s="199">
        <f>IF(N425="sníž. přenesená",J425,0)</f>
        <v>0</v>
      </c>
      <c r="BI425" s="199">
        <f>IF(N425="nulová",J425,0)</f>
        <v>0</v>
      </c>
      <c r="BJ425" s="16" t="s">
        <v>84</v>
      </c>
      <c r="BK425" s="199">
        <f>ROUND(I425*H425,2)</f>
        <v>0</v>
      </c>
      <c r="BL425" s="16" t="s">
        <v>153</v>
      </c>
      <c r="BM425" s="198" t="s">
        <v>601</v>
      </c>
    </row>
    <row r="426" spans="1:65" s="2" customFormat="1" ht="18">
      <c r="A426" s="33"/>
      <c r="B426" s="34"/>
      <c r="C426" s="35"/>
      <c r="D426" s="200" t="s">
        <v>141</v>
      </c>
      <c r="E426" s="35"/>
      <c r="F426" s="201" t="s">
        <v>600</v>
      </c>
      <c r="G426" s="35"/>
      <c r="H426" s="35"/>
      <c r="I426" s="202"/>
      <c r="J426" s="35"/>
      <c r="K426" s="35"/>
      <c r="L426" s="38"/>
      <c r="M426" s="203"/>
      <c r="N426" s="204"/>
      <c r="O426" s="70"/>
      <c r="P426" s="70"/>
      <c r="Q426" s="70"/>
      <c r="R426" s="70"/>
      <c r="S426" s="70"/>
      <c r="T426" s="71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T426" s="16" t="s">
        <v>141</v>
      </c>
      <c r="AU426" s="16" t="s">
        <v>84</v>
      </c>
    </row>
    <row r="427" spans="1:65" s="2" customFormat="1" ht="36">
      <c r="A427" s="33"/>
      <c r="B427" s="34"/>
      <c r="C427" s="35"/>
      <c r="D427" s="200" t="s">
        <v>142</v>
      </c>
      <c r="E427" s="35"/>
      <c r="F427" s="205" t="s">
        <v>602</v>
      </c>
      <c r="G427" s="35"/>
      <c r="H427" s="35"/>
      <c r="I427" s="202"/>
      <c r="J427" s="35"/>
      <c r="K427" s="35"/>
      <c r="L427" s="38"/>
      <c r="M427" s="203"/>
      <c r="N427" s="204"/>
      <c r="O427" s="70"/>
      <c r="P427" s="70"/>
      <c r="Q427" s="70"/>
      <c r="R427" s="70"/>
      <c r="S427" s="70"/>
      <c r="T427" s="71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6" t="s">
        <v>142</v>
      </c>
      <c r="AU427" s="16" t="s">
        <v>84</v>
      </c>
    </row>
    <row r="428" spans="1:65" s="2" customFormat="1" ht="33" customHeight="1">
      <c r="A428" s="33"/>
      <c r="B428" s="34"/>
      <c r="C428" s="186" t="s">
        <v>603</v>
      </c>
      <c r="D428" s="186" t="s">
        <v>135</v>
      </c>
      <c r="E428" s="187" t="s">
        <v>604</v>
      </c>
      <c r="F428" s="188" t="s">
        <v>605</v>
      </c>
      <c r="G428" s="189" t="s">
        <v>226</v>
      </c>
      <c r="H428" s="190">
        <v>57.95</v>
      </c>
      <c r="I428" s="191"/>
      <c r="J428" s="192">
        <f>ROUND(I428*H428,2)</f>
        <v>0</v>
      </c>
      <c r="K428" s="193"/>
      <c r="L428" s="38"/>
      <c r="M428" s="194" t="s">
        <v>1</v>
      </c>
      <c r="N428" s="195" t="s">
        <v>42</v>
      </c>
      <c r="O428" s="70"/>
      <c r="P428" s="196">
        <f>O428*H428</f>
        <v>0</v>
      </c>
      <c r="Q428" s="196">
        <v>0</v>
      </c>
      <c r="R428" s="196">
        <f>Q428*H428</f>
        <v>0</v>
      </c>
      <c r="S428" s="196">
        <v>0</v>
      </c>
      <c r="T428" s="197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98" t="s">
        <v>153</v>
      </c>
      <c r="AT428" s="198" t="s">
        <v>135</v>
      </c>
      <c r="AU428" s="198" t="s">
        <v>84</v>
      </c>
      <c r="AY428" s="16" t="s">
        <v>132</v>
      </c>
      <c r="BE428" s="199">
        <f>IF(N428="základní",J428,0)</f>
        <v>0</v>
      </c>
      <c r="BF428" s="199">
        <f>IF(N428="snížená",J428,0)</f>
        <v>0</v>
      </c>
      <c r="BG428" s="199">
        <f>IF(N428="zákl. přenesená",J428,0)</f>
        <v>0</v>
      </c>
      <c r="BH428" s="199">
        <f>IF(N428="sníž. přenesená",J428,0)</f>
        <v>0</v>
      </c>
      <c r="BI428" s="199">
        <f>IF(N428="nulová",J428,0)</f>
        <v>0</v>
      </c>
      <c r="BJ428" s="16" t="s">
        <v>84</v>
      </c>
      <c r="BK428" s="199">
        <f>ROUND(I428*H428,2)</f>
        <v>0</v>
      </c>
      <c r="BL428" s="16" t="s">
        <v>153</v>
      </c>
      <c r="BM428" s="198" t="s">
        <v>606</v>
      </c>
    </row>
    <row r="429" spans="1:65" s="2" customFormat="1" ht="18">
      <c r="A429" s="33"/>
      <c r="B429" s="34"/>
      <c r="C429" s="35"/>
      <c r="D429" s="200" t="s">
        <v>141</v>
      </c>
      <c r="E429" s="35"/>
      <c r="F429" s="201" t="s">
        <v>605</v>
      </c>
      <c r="G429" s="35"/>
      <c r="H429" s="35"/>
      <c r="I429" s="202"/>
      <c r="J429" s="35"/>
      <c r="K429" s="35"/>
      <c r="L429" s="38"/>
      <c r="M429" s="203"/>
      <c r="N429" s="204"/>
      <c r="O429" s="70"/>
      <c r="P429" s="70"/>
      <c r="Q429" s="70"/>
      <c r="R429" s="70"/>
      <c r="S429" s="70"/>
      <c r="T429" s="71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T429" s="16" t="s">
        <v>141</v>
      </c>
      <c r="AU429" s="16" t="s">
        <v>84</v>
      </c>
    </row>
    <row r="430" spans="1:65" s="13" customFormat="1" ht="10">
      <c r="B430" s="210"/>
      <c r="C430" s="211"/>
      <c r="D430" s="200" t="s">
        <v>227</v>
      </c>
      <c r="E430" s="212" t="s">
        <v>1</v>
      </c>
      <c r="F430" s="213" t="s">
        <v>607</v>
      </c>
      <c r="G430" s="211"/>
      <c r="H430" s="214">
        <v>45.45</v>
      </c>
      <c r="I430" s="215"/>
      <c r="J430" s="211"/>
      <c r="K430" s="211"/>
      <c r="L430" s="216"/>
      <c r="M430" s="217"/>
      <c r="N430" s="218"/>
      <c r="O430" s="218"/>
      <c r="P430" s="218"/>
      <c r="Q430" s="218"/>
      <c r="R430" s="218"/>
      <c r="S430" s="218"/>
      <c r="T430" s="219"/>
      <c r="AT430" s="220" t="s">
        <v>227</v>
      </c>
      <c r="AU430" s="220" t="s">
        <v>84</v>
      </c>
      <c r="AV430" s="13" t="s">
        <v>86</v>
      </c>
      <c r="AW430" s="13" t="s">
        <v>33</v>
      </c>
      <c r="AX430" s="13" t="s">
        <v>77</v>
      </c>
      <c r="AY430" s="220" t="s">
        <v>132</v>
      </c>
    </row>
    <row r="431" spans="1:65" s="13" customFormat="1" ht="10">
      <c r="B431" s="210"/>
      <c r="C431" s="211"/>
      <c r="D431" s="200" t="s">
        <v>227</v>
      </c>
      <c r="E431" s="212" t="s">
        <v>1</v>
      </c>
      <c r="F431" s="213" t="s">
        <v>608</v>
      </c>
      <c r="G431" s="211"/>
      <c r="H431" s="214">
        <v>8</v>
      </c>
      <c r="I431" s="215"/>
      <c r="J431" s="211"/>
      <c r="K431" s="211"/>
      <c r="L431" s="216"/>
      <c r="M431" s="217"/>
      <c r="N431" s="218"/>
      <c r="O431" s="218"/>
      <c r="P431" s="218"/>
      <c r="Q431" s="218"/>
      <c r="R431" s="218"/>
      <c r="S431" s="218"/>
      <c r="T431" s="219"/>
      <c r="AT431" s="220" t="s">
        <v>227</v>
      </c>
      <c r="AU431" s="220" t="s">
        <v>84</v>
      </c>
      <c r="AV431" s="13" t="s">
        <v>86</v>
      </c>
      <c r="AW431" s="13" t="s">
        <v>33</v>
      </c>
      <c r="AX431" s="13" t="s">
        <v>77</v>
      </c>
      <c r="AY431" s="220" t="s">
        <v>132</v>
      </c>
    </row>
    <row r="432" spans="1:65" s="13" customFormat="1" ht="10">
      <c r="B432" s="210"/>
      <c r="C432" s="211"/>
      <c r="D432" s="200" t="s">
        <v>227</v>
      </c>
      <c r="E432" s="212" t="s">
        <v>1</v>
      </c>
      <c r="F432" s="213" t="s">
        <v>609</v>
      </c>
      <c r="G432" s="211"/>
      <c r="H432" s="214">
        <v>4.5</v>
      </c>
      <c r="I432" s="215"/>
      <c r="J432" s="211"/>
      <c r="K432" s="211"/>
      <c r="L432" s="216"/>
      <c r="M432" s="217"/>
      <c r="N432" s="218"/>
      <c r="O432" s="218"/>
      <c r="P432" s="218"/>
      <c r="Q432" s="218"/>
      <c r="R432" s="218"/>
      <c r="S432" s="218"/>
      <c r="T432" s="219"/>
      <c r="AT432" s="220" t="s">
        <v>227</v>
      </c>
      <c r="AU432" s="220" t="s">
        <v>84</v>
      </c>
      <c r="AV432" s="13" t="s">
        <v>86</v>
      </c>
      <c r="AW432" s="13" t="s">
        <v>33</v>
      </c>
      <c r="AX432" s="13" t="s">
        <v>77</v>
      </c>
      <c r="AY432" s="220" t="s">
        <v>132</v>
      </c>
    </row>
    <row r="433" spans="1:65" s="14" customFormat="1" ht="10">
      <c r="B433" s="221"/>
      <c r="C433" s="222"/>
      <c r="D433" s="200" t="s">
        <v>227</v>
      </c>
      <c r="E433" s="223" t="s">
        <v>1</v>
      </c>
      <c r="F433" s="224" t="s">
        <v>229</v>
      </c>
      <c r="G433" s="222"/>
      <c r="H433" s="225">
        <v>57.95</v>
      </c>
      <c r="I433" s="226"/>
      <c r="J433" s="222"/>
      <c r="K433" s="222"/>
      <c r="L433" s="227"/>
      <c r="M433" s="228"/>
      <c r="N433" s="229"/>
      <c r="O433" s="229"/>
      <c r="P433" s="229"/>
      <c r="Q433" s="229"/>
      <c r="R433" s="229"/>
      <c r="S433" s="229"/>
      <c r="T433" s="230"/>
      <c r="AT433" s="231" t="s">
        <v>227</v>
      </c>
      <c r="AU433" s="231" t="s">
        <v>84</v>
      </c>
      <c r="AV433" s="14" t="s">
        <v>153</v>
      </c>
      <c r="AW433" s="14" t="s">
        <v>33</v>
      </c>
      <c r="AX433" s="14" t="s">
        <v>84</v>
      </c>
      <c r="AY433" s="231" t="s">
        <v>132</v>
      </c>
    </row>
    <row r="434" spans="1:65" s="2" customFormat="1" ht="16.5" customHeight="1">
      <c r="A434" s="33"/>
      <c r="B434" s="34"/>
      <c r="C434" s="186" t="s">
        <v>402</v>
      </c>
      <c r="D434" s="186" t="s">
        <v>135</v>
      </c>
      <c r="E434" s="187" t="s">
        <v>610</v>
      </c>
      <c r="F434" s="188" t="s">
        <v>611</v>
      </c>
      <c r="G434" s="189" t="s">
        <v>237</v>
      </c>
      <c r="H434" s="190">
        <v>6</v>
      </c>
      <c r="I434" s="191"/>
      <c r="J434" s="192">
        <f>ROUND(I434*H434,2)</f>
        <v>0</v>
      </c>
      <c r="K434" s="193"/>
      <c r="L434" s="38"/>
      <c r="M434" s="194" t="s">
        <v>1</v>
      </c>
      <c r="N434" s="195" t="s">
        <v>42</v>
      </c>
      <c r="O434" s="70"/>
      <c r="P434" s="196">
        <f>O434*H434</f>
        <v>0</v>
      </c>
      <c r="Q434" s="196">
        <v>0</v>
      </c>
      <c r="R434" s="196">
        <f>Q434*H434</f>
        <v>0</v>
      </c>
      <c r="S434" s="196">
        <v>0</v>
      </c>
      <c r="T434" s="197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98" t="s">
        <v>153</v>
      </c>
      <c r="AT434" s="198" t="s">
        <v>135</v>
      </c>
      <c r="AU434" s="198" t="s">
        <v>84</v>
      </c>
      <c r="AY434" s="16" t="s">
        <v>132</v>
      </c>
      <c r="BE434" s="199">
        <f>IF(N434="základní",J434,0)</f>
        <v>0</v>
      </c>
      <c r="BF434" s="199">
        <f>IF(N434="snížená",J434,0)</f>
        <v>0</v>
      </c>
      <c r="BG434" s="199">
        <f>IF(N434="zákl. přenesená",J434,0)</f>
        <v>0</v>
      </c>
      <c r="BH434" s="199">
        <f>IF(N434="sníž. přenesená",J434,0)</f>
        <v>0</v>
      </c>
      <c r="BI434" s="199">
        <f>IF(N434="nulová",J434,0)</f>
        <v>0</v>
      </c>
      <c r="BJ434" s="16" t="s">
        <v>84</v>
      </c>
      <c r="BK434" s="199">
        <f>ROUND(I434*H434,2)</f>
        <v>0</v>
      </c>
      <c r="BL434" s="16" t="s">
        <v>153</v>
      </c>
      <c r="BM434" s="198" t="s">
        <v>612</v>
      </c>
    </row>
    <row r="435" spans="1:65" s="2" customFormat="1" ht="10">
      <c r="A435" s="33"/>
      <c r="B435" s="34"/>
      <c r="C435" s="35"/>
      <c r="D435" s="200" t="s">
        <v>141</v>
      </c>
      <c r="E435" s="35"/>
      <c r="F435" s="201" t="s">
        <v>611</v>
      </c>
      <c r="G435" s="35"/>
      <c r="H435" s="35"/>
      <c r="I435" s="202"/>
      <c r="J435" s="35"/>
      <c r="K435" s="35"/>
      <c r="L435" s="38"/>
      <c r="M435" s="203"/>
      <c r="N435" s="204"/>
      <c r="O435" s="70"/>
      <c r="P435" s="70"/>
      <c r="Q435" s="70"/>
      <c r="R435" s="70"/>
      <c r="S435" s="70"/>
      <c r="T435" s="71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T435" s="16" t="s">
        <v>141</v>
      </c>
      <c r="AU435" s="16" t="s">
        <v>84</v>
      </c>
    </row>
    <row r="436" spans="1:65" s="2" customFormat="1" ht="24.15" customHeight="1">
      <c r="A436" s="33"/>
      <c r="B436" s="34"/>
      <c r="C436" s="186" t="s">
        <v>613</v>
      </c>
      <c r="D436" s="186" t="s">
        <v>135</v>
      </c>
      <c r="E436" s="187" t="s">
        <v>614</v>
      </c>
      <c r="F436" s="188" t="s">
        <v>615</v>
      </c>
      <c r="G436" s="189" t="s">
        <v>237</v>
      </c>
      <c r="H436" s="190">
        <v>6</v>
      </c>
      <c r="I436" s="191"/>
      <c r="J436" s="192">
        <f>ROUND(I436*H436,2)</f>
        <v>0</v>
      </c>
      <c r="K436" s="193"/>
      <c r="L436" s="38"/>
      <c r="M436" s="194" t="s">
        <v>1</v>
      </c>
      <c r="N436" s="195" t="s">
        <v>42</v>
      </c>
      <c r="O436" s="70"/>
      <c r="P436" s="196">
        <f>O436*H436</f>
        <v>0</v>
      </c>
      <c r="Q436" s="196">
        <v>0</v>
      </c>
      <c r="R436" s="196">
        <f>Q436*H436</f>
        <v>0</v>
      </c>
      <c r="S436" s="196">
        <v>0</v>
      </c>
      <c r="T436" s="197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98" t="s">
        <v>153</v>
      </c>
      <c r="AT436" s="198" t="s">
        <v>135</v>
      </c>
      <c r="AU436" s="198" t="s">
        <v>84</v>
      </c>
      <c r="AY436" s="16" t="s">
        <v>132</v>
      </c>
      <c r="BE436" s="199">
        <f>IF(N436="základní",J436,0)</f>
        <v>0</v>
      </c>
      <c r="BF436" s="199">
        <f>IF(N436="snížená",J436,0)</f>
        <v>0</v>
      </c>
      <c r="BG436" s="199">
        <f>IF(N436="zákl. přenesená",J436,0)</f>
        <v>0</v>
      </c>
      <c r="BH436" s="199">
        <f>IF(N436="sníž. přenesená",J436,0)</f>
        <v>0</v>
      </c>
      <c r="BI436" s="199">
        <f>IF(N436="nulová",J436,0)</f>
        <v>0</v>
      </c>
      <c r="BJ436" s="16" t="s">
        <v>84</v>
      </c>
      <c r="BK436" s="199">
        <f>ROUND(I436*H436,2)</f>
        <v>0</v>
      </c>
      <c r="BL436" s="16" t="s">
        <v>153</v>
      </c>
      <c r="BM436" s="198" t="s">
        <v>616</v>
      </c>
    </row>
    <row r="437" spans="1:65" s="2" customFormat="1" ht="18">
      <c r="A437" s="33"/>
      <c r="B437" s="34"/>
      <c r="C437" s="35"/>
      <c r="D437" s="200" t="s">
        <v>141</v>
      </c>
      <c r="E437" s="35"/>
      <c r="F437" s="201" t="s">
        <v>615</v>
      </c>
      <c r="G437" s="35"/>
      <c r="H437" s="35"/>
      <c r="I437" s="202"/>
      <c r="J437" s="35"/>
      <c r="K437" s="35"/>
      <c r="L437" s="38"/>
      <c r="M437" s="203"/>
      <c r="N437" s="204"/>
      <c r="O437" s="70"/>
      <c r="P437" s="70"/>
      <c r="Q437" s="70"/>
      <c r="R437" s="70"/>
      <c r="S437" s="70"/>
      <c r="T437" s="71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T437" s="16" t="s">
        <v>141</v>
      </c>
      <c r="AU437" s="16" t="s">
        <v>84</v>
      </c>
    </row>
    <row r="438" spans="1:65" s="2" customFormat="1" ht="16.5" customHeight="1">
      <c r="A438" s="33"/>
      <c r="B438" s="34"/>
      <c r="C438" s="186" t="s">
        <v>408</v>
      </c>
      <c r="D438" s="186" t="s">
        <v>135</v>
      </c>
      <c r="E438" s="187" t="s">
        <v>617</v>
      </c>
      <c r="F438" s="188" t="s">
        <v>618</v>
      </c>
      <c r="G438" s="189" t="s">
        <v>237</v>
      </c>
      <c r="H438" s="190">
        <v>2</v>
      </c>
      <c r="I438" s="191"/>
      <c r="J438" s="192">
        <f>ROUND(I438*H438,2)</f>
        <v>0</v>
      </c>
      <c r="K438" s="193"/>
      <c r="L438" s="38"/>
      <c r="M438" s="194" t="s">
        <v>1</v>
      </c>
      <c r="N438" s="195" t="s">
        <v>42</v>
      </c>
      <c r="O438" s="70"/>
      <c r="P438" s="196">
        <f>O438*H438</f>
        <v>0</v>
      </c>
      <c r="Q438" s="196">
        <v>0</v>
      </c>
      <c r="R438" s="196">
        <f>Q438*H438</f>
        <v>0</v>
      </c>
      <c r="S438" s="196">
        <v>0</v>
      </c>
      <c r="T438" s="197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98" t="s">
        <v>153</v>
      </c>
      <c r="AT438" s="198" t="s">
        <v>135</v>
      </c>
      <c r="AU438" s="198" t="s">
        <v>84</v>
      </c>
      <c r="AY438" s="16" t="s">
        <v>132</v>
      </c>
      <c r="BE438" s="199">
        <f>IF(N438="základní",J438,0)</f>
        <v>0</v>
      </c>
      <c r="BF438" s="199">
        <f>IF(N438="snížená",J438,0)</f>
        <v>0</v>
      </c>
      <c r="BG438" s="199">
        <f>IF(N438="zákl. přenesená",J438,0)</f>
        <v>0</v>
      </c>
      <c r="BH438" s="199">
        <f>IF(N438="sníž. přenesená",J438,0)</f>
        <v>0</v>
      </c>
      <c r="BI438" s="199">
        <f>IF(N438="nulová",J438,0)</f>
        <v>0</v>
      </c>
      <c r="BJ438" s="16" t="s">
        <v>84</v>
      </c>
      <c r="BK438" s="199">
        <f>ROUND(I438*H438,2)</f>
        <v>0</v>
      </c>
      <c r="BL438" s="16" t="s">
        <v>153</v>
      </c>
      <c r="BM438" s="198" t="s">
        <v>619</v>
      </c>
    </row>
    <row r="439" spans="1:65" s="2" customFormat="1" ht="10">
      <c r="A439" s="33"/>
      <c r="B439" s="34"/>
      <c r="C439" s="35"/>
      <c r="D439" s="200" t="s">
        <v>141</v>
      </c>
      <c r="E439" s="35"/>
      <c r="F439" s="201" t="s">
        <v>618</v>
      </c>
      <c r="G439" s="35"/>
      <c r="H439" s="35"/>
      <c r="I439" s="202"/>
      <c r="J439" s="35"/>
      <c r="K439" s="35"/>
      <c r="L439" s="38"/>
      <c r="M439" s="203"/>
      <c r="N439" s="204"/>
      <c r="O439" s="70"/>
      <c r="P439" s="70"/>
      <c r="Q439" s="70"/>
      <c r="R439" s="70"/>
      <c r="S439" s="70"/>
      <c r="T439" s="71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T439" s="16" t="s">
        <v>141</v>
      </c>
      <c r="AU439" s="16" t="s">
        <v>84</v>
      </c>
    </row>
    <row r="440" spans="1:65" s="2" customFormat="1" ht="24.15" customHeight="1">
      <c r="A440" s="33"/>
      <c r="B440" s="34"/>
      <c r="C440" s="186" t="s">
        <v>620</v>
      </c>
      <c r="D440" s="186" t="s">
        <v>135</v>
      </c>
      <c r="E440" s="187" t="s">
        <v>621</v>
      </c>
      <c r="F440" s="188" t="s">
        <v>622</v>
      </c>
      <c r="G440" s="189" t="s">
        <v>237</v>
      </c>
      <c r="H440" s="190">
        <v>1</v>
      </c>
      <c r="I440" s="191"/>
      <c r="J440" s="192">
        <f>ROUND(I440*H440,2)</f>
        <v>0</v>
      </c>
      <c r="K440" s="193"/>
      <c r="L440" s="38"/>
      <c r="M440" s="194" t="s">
        <v>1</v>
      </c>
      <c r="N440" s="195" t="s">
        <v>42</v>
      </c>
      <c r="O440" s="70"/>
      <c r="P440" s="196">
        <f>O440*H440</f>
        <v>0</v>
      </c>
      <c r="Q440" s="196">
        <v>0</v>
      </c>
      <c r="R440" s="196">
        <f>Q440*H440</f>
        <v>0</v>
      </c>
      <c r="S440" s="196">
        <v>0</v>
      </c>
      <c r="T440" s="197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98" t="s">
        <v>153</v>
      </c>
      <c r="AT440" s="198" t="s">
        <v>135</v>
      </c>
      <c r="AU440" s="198" t="s">
        <v>84</v>
      </c>
      <c r="AY440" s="16" t="s">
        <v>132</v>
      </c>
      <c r="BE440" s="199">
        <f>IF(N440="základní",J440,0)</f>
        <v>0</v>
      </c>
      <c r="BF440" s="199">
        <f>IF(N440="snížená",J440,0)</f>
        <v>0</v>
      </c>
      <c r="BG440" s="199">
        <f>IF(N440="zákl. přenesená",J440,0)</f>
        <v>0</v>
      </c>
      <c r="BH440" s="199">
        <f>IF(N440="sníž. přenesená",J440,0)</f>
        <v>0</v>
      </c>
      <c r="BI440" s="199">
        <f>IF(N440="nulová",J440,0)</f>
        <v>0</v>
      </c>
      <c r="BJ440" s="16" t="s">
        <v>84</v>
      </c>
      <c r="BK440" s="199">
        <f>ROUND(I440*H440,2)</f>
        <v>0</v>
      </c>
      <c r="BL440" s="16" t="s">
        <v>153</v>
      </c>
      <c r="BM440" s="198" t="s">
        <v>623</v>
      </c>
    </row>
    <row r="441" spans="1:65" s="2" customFormat="1" ht="10">
      <c r="A441" s="33"/>
      <c r="B441" s="34"/>
      <c r="C441" s="35"/>
      <c r="D441" s="200" t="s">
        <v>141</v>
      </c>
      <c r="E441" s="35"/>
      <c r="F441" s="201" t="s">
        <v>622</v>
      </c>
      <c r="G441" s="35"/>
      <c r="H441" s="35"/>
      <c r="I441" s="202"/>
      <c r="J441" s="35"/>
      <c r="K441" s="35"/>
      <c r="L441" s="38"/>
      <c r="M441" s="203"/>
      <c r="N441" s="204"/>
      <c r="O441" s="70"/>
      <c r="P441" s="70"/>
      <c r="Q441" s="70"/>
      <c r="R441" s="70"/>
      <c r="S441" s="70"/>
      <c r="T441" s="71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T441" s="16" t="s">
        <v>141</v>
      </c>
      <c r="AU441" s="16" t="s">
        <v>84</v>
      </c>
    </row>
    <row r="442" spans="1:65" s="2" customFormat="1" ht="21.75" customHeight="1">
      <c r="A442" s="33"/>
      <c r="B442" s="34"/>
      <c r="C442" s="186" t="s">
        <v>412</v>
      </c>
      <c r="D442" s="186" t="s">
        <v>135</v>
      </c>
      <c r="E442" s="187" t="s">
        <v>624</v>
      </c>
      <c r="F442" s="188" t="s">
        <v>625</v>
      </c>
      <c r="G442" s="189" t="s">
        <v>226</v>
      </c>
      <c r="H442" s="190">
        <v>24.93</v>
      </c>
      <c r="I442" s="191"/>
      <c r="J442" s="192">
        <f>ROUND(I442*H442,2)</f>
        <v>0</v>
      </c>
      <c r="K442" s="193"/>
      <c r="L442" s="38"/>
      <c r="M442" s="194" t="s">
        <v>1</v>
      </c>
      <c r="N442" s="195" t="s">
        <v>42</v>
      </c>
      <c r="O442" s="70"/>
      <c r="P442" s="196">
        <f>O442*H442</f>
        <v>0</v>
      </c>
      <c r="Q442" s="196">
        <v>0</v>
      </c>
      <c r="R442" s="196">
        <f>Q442*H442</f>
        <v>0</v>
      </c>
      <c r="S442" s="196">
        <v>0</v>
      </c>
      <c r="T442" s="197">
        <f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98" t="s">
        <v>153</v>
      </c>
      <c r="AT442" s="198" t="s">
        <v>135</v>
      </c>
      <c r="AU442" s="198" t="s">
        <v>84</v>
      </c>
      <c r="AY442" s="16" t="s">
        <v>132</v>
      </c>
      <c r="BE442" s="199">
        <f>IF(N442="základní",J442,0)</f>
        <v>0</v>
      </c>
      <c r="BF442" s="199">
        <f>IF(N442="snížená",J442,0)</f>
        <v>0</v>
      </c>
      <c r="BG442" s="199">
        <f>IF(N442="zákl. přenesená",J442,0)</f>
        <v>0</v>
      </c>
      <c r="BH442" s="199">
        <f>IF(N442="sníž. přenesená",J442,0)</f>
        <v>0</v>
      </c>
      <c r="BI442" s="199">
        <f>IF(N442="nulová",J442,0)</f>
        <v>0</v>
      </c>
      <c r="BJ442" s="16" t="s">
        <v>84</v>
      </c>
      <c r="BK442" s="199">
        <f>ROUND(I442*H442,2)</f>
        <v>0</v>
      </c>
      <c r="BL442" s="16" t="s">
        <v>153</v>
      </c>
      <c r="BM442" s="198" t="s">
        <v>626</v>
      </c>
    </row>
    <row r="443" spans="1:65" s="2" customFormat="1" ht="10">
      <c r="A443" s="33"/>
      <c r="B443" s="34"/>
      <c r="C443" s="35"/>
      <c r="D443" s="200" t="s">
        <v>141</v>
      </c>
      <c r="E443" s="35"/>
      <c r="F443" s="201" t="s">
        <v>625</v>
      </c>
      <c r="G443" s="35"/>
      <c r="H443" s="35"/>
      <c r="I443" s="202"/>
      <c r="J443" s="35"/>
      <c r="K443" s="35"/>
      <c r="L443" s="38"/>
      <c r="M443" s="203"/>
      <c r="N443" s="204"/>
      <c r="O443" s="70"/>
      <c r="P443" s="70"/>
      <c r="Q443" s="70"/>
      <c r="R443" s="70"/>
      <c r="S443" s="70"/>
      <c r="T443" s="71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T443" s="16" t="s">
        <v>141</v>
      </c>
      <c r="AU443" s="16" t="s">
        <v>84</v>
      </c>
    </row>
    <row r="444" spans="1:65" s="2" customFormat="1" ht="18">
      <c r="A444" s="33"/>
      <c r="B444" s="34"/>
      <c r="C444" s="35"/>
      <c r="D444" s="200" t="s">
        <v>142</v>
      </c>
      <c r="E444" s="35"/>
      <c r="F444" s="205" t="s">
        <v>627</v>
      </c>
      <c r="G444" s="35"/>
      <c r="H444" s="35"/>
      <c r="I444" s="202"/>
      <c r="J444" s="35"/>
      <c r="K444" s="35"/>
      <c r="L444" s="38"/>
      <c r="M444" s="203"/>
      <c r="N444" s="204"/>
      <c r="O444" s="70"/>
      <c r="P444" s="70"/>
      <c r="Q444" s="70"/>
      <c r="R444" s="70"/>
      <c r="S444" s="70"/>
      <c r="T444" s="71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T444" s="16" t="s">
        <v>142</v>
      </c>
      <c r="AU444" s="16" t="s">
        <v>84</v>
      </c>
    </row>
    <row r="445" spans="1:65" s="2" customFormat="1" ht="21.75" customHeight="1">
      <c r="A445" s="33"/>
      <c r="B445" s="34"/>
      <c r="C445" s="186" t="s">
        <v>628</v>
      </c>
      <c r="D445" s="186" t="s">
        <v>135</v>
      </c>
      <c r="E445" s="187" t="s">
        <v>629</v>
      </c>
      <c r="F445" s="188" t="s">
        <v>630</v>
      </c>
      <c r="G445" s="189" t="s">
        <v>226</v>
      </c>
      <c r="H445" s="190">
        <v>6.2329999999999997</v>
      </c>
      <c r="I445" s="191"/>
      <c r="J445" s="192">
        <f>ROUND(I445*H445,2)</f>
        <v>0</v>
      </c>
      <c r="K445" s="193"/>
      <c r="L445" s="38"/>
      <c r="M445" s="194" t="s">
        <v>1</v>
      </c>
      <c r="N445" s="195" t="s">
        <v>42</v>
      </c>
      <c r="O445" s="70"/>
      <c r="P445" s="196">
        <f>O445*H445</f>
        <v>0</v>
      </c>
      <c r="Q445" s="196">
        <v>0</v>
      </c>
      <c r="R445" s="196">
        <f>Q445*H445</f>
        <v>0</v>
      </c>
      <c r="S445" s="196">
        <v>0</v>
      </c>
      <c r="T445" s="197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98" t="s">
        <v>153</v>
      </c>
      <c r="AT445" s="198" t="s">
        <v>135</v>
      </c>
      <c r="AU445" s="198" t="s">
        <v>84</v>
      </c>
      <c r="AY445" s="16" t="s">
        <v>132</v>
      </c>
      <c r="BE445" s="199">
        <f>IF(N445="základní",J445,0)</f>
        <v>0</v>
      </c>
      <c r="BF445" s="199">
        <f>IF(N445="snížená",J445,0)</f>
        <v>0</v>
      </c>
      <c r="BG445" s="199">
        <f>IF(N445="zákl. přenesená",J445,0)</f>
        <v>0</v>
      </c>
      <c r="BH445" s="199">
        <f>IF(N445="sníž. přenesená",J445,0)</f>
        <v>0</v>
      </c>
      <c r="BI445" s="199">
        <f>IF(N445="nulová",J445,0)</f>
        <v>0</v>
      </c>
      <c r="BJ445" s="16" t="s">
        <v>84</v>
      </c>
      <c r="BK445" s="199">
        <f>ROUND(I445*H445,2)</f>
        <v>0</v>
      </c>
      <c r="BL445" s="16" t="s">
        <v>153</v>
      </c>
      <c r="BM445" s="198" t="s">
        <v>631</v>
      </c>
    </row>
    <row r="446" spans="1:65" s="2" customFormat="1" ht="10">
      <c r="A446" s="33"/>
      <c r="B446" s="34"/>
      <c r="C446" s="35"/>
      <c r="D446" s="200" t="s">
        <v>141</v>
      </c>
      <c r="E446" s="35"/>
      <c r="F446" s="201" t="s">
        <v>630</v>
      </c>
      <c r="G446" s="35"/>
      <c r="H446" s="35"/>
      <c r="I446" s="202"/>
      <c r="J446" s="35"/>
      <c r="K446" s="35"/>
      <c r="L446" s="38"/>
      <c r="M446" s="203"/>
      <c r="N446" s="204"/>
      <c r="O446" s="70"/>
      <c r="P446" s="70"/>
      <c r="Q446" s="70"/>
      <c r="R446" s="70"/>
      <c r="S446" s="70"/>
      <c r="T446" s="71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T446" s="16" t="s">
        <v>141</v>
      </c>
      <c r="AU446" s="16" t="s">
        <v>84</v>
      </c>
    </row>
    <row r="447" spans="1:65" s="2" customFormat="1" ht="18">
      <c r="A447" s="33"/>
      <c r="B447" s="34"/>
      <c r="C447" s="35"/>
      <c r="D447" s="200" t="s">
        <v>142</v>
      </c>
      <c r="E447" s="35"/>
      <c r="F447" s="205" t="s">
        <v>632</v>
      </c>
      <c r="G447" s="35"/>
      <c r="H447" s="35"/>
      <c r="I447" s="202"/>
      <c r="J447" s="35"/>
      <c r="K447" s="35"/>
      <c r="L447" s="38"/>
      <c r="M447" s="203"/>
      <c r="N447" s="204"/>
      <c r="O447" s="70"/>
      <c r="P447" s="70"/>
      <c r="Q447" s="70"/>
      <c r="R447" s="70"/>
      <c r="S447" s="70"/>
      <c r="T447" s="71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T447" s="16" t="s">
        <v>142</v>
      </c>
      <c r="AU447" s="16" t="s">
        <v>84</v>
      </c>
    </row>
    <row r="448" spans="1:65" s="12" customFormat="1" ht="25.9" customHeight="1">
      <c r="B448" s="170"/>
      <c r="C448" s="171"/>
      <c r="D448" s="172" t="s">
        <v>76</v>
      </c>
      <c r="E448" s="173" t="s">
        <v>463</v>
      </c>
      <c r="F448" s="173" t="s">
        <v>633</v>
      </c>
      <c r="G448" s="171"/>
      <c r="H448" s="171"/>
      <c r="I448" s="174"/>
      <c r="J448" s="175">
        <f>BK448</f>
        <v>0</v>
      </c>
      <c r="K448" s="171"/>
      <c r="L448" s="176"/>
      <c r="M448" s="177"/>
      <c r="N448" s="178"/>
      <c r="O448" s="178"/>
      <c r="P448" s="179">
        <f>SUM(P449:P496)</f>
        <v>0</v>
      </c>
      <c r="Q448" s="178"/>
      <c r="R448" s="179">
        <f>SUM(R449:R496)</f>
        <v>0</v>
      </c>
      <c r="S448" s="178"/>
      <c r="T448" s="180">
        <f>SUM(T449:T496)</f>
        <v>0</v>
      </c>
      <c r="AR448" s="181" t="s">
        <v>84</v>
      </c>
      <c r="AT448" s="182" t="s">
        <v>76</v>
      </c>
      <c r="AU448" s="182" t="s">
        <v>77</v>
      </c>
      <c r="AY448" s="181" t="s">
        <v>132</v>
      </c>
      <c r="BK448" s="183">
        <f>SUM(BK449:BK496)</f>
        <v>0</v>
      </c>
    </row>
    <row r="449" spans="1:65" s="2" customFormat="1" ht="16.5" customHeight="1">
      <c r="A449" s="33"/>
      <c r="B449" s="34"/>
      <c r="C449" s="186" t="s">
        <v>416</v>
      </c>
      <c r="D449" s="186" t="s">
        <v>135</v>
      </c>
      <c r="E449" s="187" t="s">
        <v>634</v>
      </c>
      <c r="F449" s="188" t="s">
        <v>635</v>
      </c>
      <c r="G449" s="189" t="s">
        <v>226</v>
      </c>
      <c r="H449" s="190">
        <v>99.295000000000002</v>
      </c>
      <c r="I449" s="191"/>
      <c r="J449" s="192">
        <f>ROUND(I449*H449,2)</f>
        <v>0</v>
      </c>
      <c r="K449" s="193"/>
      <c r="L449" s="38"/>
      <c r="M449" s="194" t="s">
        <v>1</v>
      </c>
      <c r="N449" s="195" t="s">
        <v>42</v>
      </c>
      <c r="O449" s="70"/>
      <c r="P449" s="196">
        <f>O449*H449</f>
        <v>0</v>
      </c>
      <c r="Q449" s="196">
        <v>0</v>
      </c>
      <c r="R449" s="196">
        <f>Q449*H449</f>
        <v>0</v>
      </c>
      <c r="S449" s="196">
        <v>0</v>
      </c>
      <c r="T449" s="197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98" t="s">
        <v>153</v>
      </c>
      <c r="AT449" s="198" t="s">
        <v>135</v>
      </c>
      <c r="AU449" s="198" t="s">
        <v>84</v>
      </c>
      <c r="AY449" s="16" t="s">
        <v>132</v>
      </c>
      <c r="BE449" s="199">
        <f>IF(N449="základní",J449,0)</f>
        <v>0</v>
      </c>
      <c r="BF449" s="199">
        <f>IF(N449="snížená",J449,0)</f>
        <v>0</v>
      </c>
      <c r="BG449" s="199">
        <f>IF(N449="zákl. přenesená",J449,0)</f>
        <v>0</v>
      </c>
      <c r="BH449" s="199">
        <f>IF(N449="sníž. přenesená",J449,0)</f>
        <v>0</v>
      </c>
      <c r="BI449" s="199">
        <f>IF(N449="nulová",J449,0)</f>
        <v>0</v>
      </c>
      <c r="BJ449" s="16" t="s">
        <v>84</v>
      </c>
      <c r="BK449" s="199">
        <f>ROUND(I449*H449,2)</f>
        <v>0</v>
      </c>
      <c r="BL449" s="16" t="s">
        <v>153</v>
      </c>
      <c r="BM449" s="198" t="s">
        <v>636</v>
      </c>
    </row>
    <row r="450" spans="1:65" s="2" customFormat="1" ht="10">
      <c r="A450" s="33"/>
      <c r="B450" s="34"/>
      <c r="C450" s="35"/>
      <c r="D450" s="200" t="s">
        <v>141</v>
      </c>
      <c r="E450" s="35"/>
      <c r="F450" s="201" t="s">
        <v>635</v>
      </c>
      <c r="G450" s="35"/>
      <c r="H450" s="35"/>
      <c r="I450" s="202"/>
      <c r="J450" s="35"/>
      <c r="K450" s="35"/>
      <c r="L450" s="38"/>
      <c r="M450" s="203"/>
      <c r="N450" s="204"/>
      <c r="O450" s="70"/>
      <c r="P450" s="70"/>
      <c r="Q450" s="70"/>
      <c r="R450" s="70"/>
      <c r="S450" s="70"/>
      <c r="T450" s="71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T450" s="16" t="s">
        <v>141</v>
      </c>
      <c r="AU450" s="16" t="s">
        <v>84</v>
      </c>
    </row>
    <row r="451" spans="1:65" s="13" customFormat="1" ht="10">
      <c r="B451" s="210"/>
      <c r="C451" s="211"/>
      <c r="D451" s="200" t="s">
        <v>227</v>
      </c>
      <c r="E451" s="212" t="s">
        <v>1</v>
      </c>
      <c r="F451" s="213" t="s">
        <v>637</v>
      </c>
      <c r="G451" s="211"/>
      <c r="H451" s="214">
        <v>29</v>
      </c>
      <c r="I451" s="215"/>
      <c r="J451" s="211"/>
      <c r="K451" s="211"/>
      <c r="L451" s="216"/>
      <c r="M451" s="217"/>
      <c r="N451" s="218"/>
      <c r="O451" s="218"/>
      <c r="P451" s="218"/>
      <c r="Q451" s="218"/>
      <c r="R451" s="218"/>
      <c r="S451" s="218"/>
      <c r="T451" s="219"/>
      <c r="AT451" s="220" t="s">
        <v>227</v>
      </c>
      <c r="AU451" s="220" t="s">
        <v>84</v>
      </c>
      <c r="AV451" s="13" t="s">
        <v>86</v>
      </c>
      <c r="AW451" s="13" t="s">
        <v>33</v>
      </c>
      <c r="AX451" s="13" t="s">
        <v>77</v>
      </c>
      <c r="AY451" s="220" t="s">
        <v>132</v>
      </c>
    </row>
    <row r="452" spans="1:65" s="13" customFormat="1" ht="10">
      <c r="B452" s="210"/>
      <c r="C452" s="211"/>
      <c r="D452" s="200" t="s">
        <v>227</v>
      </c>
      <c r="E452" s="212" t="s">
        <v>1</v>
      </c>
      <c r="F452" s="213" t="s">
        <v>638</v>
      </c>
      <c r="G452" s="211"/>
      <c r="H452" s="214">
        <v>7.8</v>
      </c>
      <c r="I452" s="215"/>
      <c r="J452" s="211"/>
      <c r="K452" s="211"/>
      <c r="L452" s="216"/>
      <c r="M452" s="217"/>
      <c r="N452" s="218"/>
      <c r="O452" s="218"/>
      <c r="P452" s="218"/>
      <c r="Q452" s="218"/>
      <c r="R452" s="218"/>
      <c r="S452" s="218"/>
      <c r="T452" s="219"/>
      <c r="AT452" s="220" t="s">
        <v>227</v>
      </c>
      <c r="AU452" s="220" t="s">
        <v>84</v>
      </c>
      <c r="AV452" s="13" t="s">
        <v>86</v>
      </c>
      <c r="AW452" s="13" t="s">
        <v>33</v>
      </c>
      <c r="AX452" s="13" t="s">
        <v>77</v>
      </c>
      <c r="AY452" s="220" t="s">
        <v>132</v>
      </c>
    </row>
    <row r="453" spans="1:65" s="13" customFormat="1" ht="10">
      <c r="B453" s="210"/>
      <c r="C453" s="211"/>
      <c r="D453" s="200" t="s">
        <v>227</v>
      </c>
      <c r="E453" s="212" t="s">
        <v>1</v>
      </c>
      <c r="F453" s="213" t="s">
        <v>639</v>
      </c>
      <c r="G453" s="211"/>
      <c r="H453" s="214">
        <v>2.585</v>
      </c>
      <c r="I453" s="215"/>
      <c r="J453" s="211"/>
      <c r="K453" s="211"/>
      <c r="L453" s="216"/>
      <c r="M453" s="217"/>
      <c r="N453" s="218"/>
      <c r="O453" s="218"/>
      <c r="P453" s="218"/>
      <c r="Q453" s="218"/>
      <c r="R453" s="218"/>
      <c r="S453" s="218"/>
      <c r="T453" s="219"/>
      <c r="AT453" s="220" t="s">
        <v>227</v>
      </c>
      <c r="AU453" s="220" t="s">
        <v>84</v>
      </c>
      <c r="AV453" s="13" t="s">
        <v>86</v>
      </c>
      <c r="AW453" s="13" t="s">
        <v>33</v>
      </c>
      <c r="AX453" s="13" t="s">
        <v>77</v>
      </c>
      <c r="AY453" s="220" t="s">
        <v>132</v>
      </c>
    </row>
    <row r="454" spans="1:65" s="13" customFormat="1" ht="10">
      <c r="B454" s="210"/>
      <c r="C454" s="211"/>
      <c r="D454" s="200" t="s">
        <v>227</v>
      </c>
      <c r="E454" s="212" t="s">
        <v>1</v>
      </c>
      <c r="F454" s="213" t="s">
        <v>640</v>
      </c>
      <c r="G454" s="211"/>
      <c r="H454" s="214">
        <v>34.799999999999997</v>
      </c>
      <c r="I454" s="215"/>
      <c r="J454" s="211"/>
      <c r="K454" s="211"/>
      <c r="L454" s="216"/>
      <c r="M454" s="217"/>
      <c r="N454" s="218"/>
      <c r="O454" s="218"/>
      <c r="P454" s="218"/>
      <c r="Q454" s="218"/>
      <c r="R454" s="218"/>
      <c r="S454" s="218"/>
      <c r="T454" s="219"/>
      <c r="AT454" s="220" t="s">
        <v>227</v>
      </c>
      <c r="AU454" s="220" t="s">
        <v>84</v>
      </c>
      <c r="AV454" s="13" t="s">
        <v>86</v>
      </c>
      <c r="AW454" s="13" t="s">
        <v>33</v>
      </c>
      <c r="AX454" s="13" t="s">
        <v>77</v>
      </c>
      <c r="AY454" s="220" t="s">
        <v>132</v>
      </c>
    </row>
    <row r="455" spans="1:65" s="13" customFormat="1" ht="10">
      <c r="B455" s="210"/>
      <c r="C455" s="211"/>
      <c r="D455" s="200" t="s">
        <v>227</v>
      </c>
      <c r="E455" s="212" t="s">
        <v>1</v>
      </c>
      <c r="F455" s="213" t="s">
        <v>641</v>
      </c>
      <c r="G455" s="211"/>
      <c r="H455" s="214">
        <v>4.71</v>
      </c>
      <c r="I455" s="215"/>
      <c r="J455" s="211"/>
      <c r="K455" s="211"/>
      <c r="L455" s="216"/>
      <c r="M455" s="217"/>
      <c r="N455" s="218"/>
      <c r="O455" s="218"/>
      <c r="P455" s="218"/>
      <c r="Q455" s="218"/>
      <c r="R455" s="218"/>
      <c r="S455" s="218"/>
      <c r="T455" s="219"/>
      <c r="AT455" s="220" t="s">
        <v>227</v>
      </c>
      <c r="AU455" s="220" t="s">
        <v>84</v>
      </c>
      <c r="AV455" s="13" t="s">
        <v>86</v>
      </c>
      <c r="AW455" s="13" t="s">
        <v>33</v>
      </c>
      <c r="AX455" s="13" t="s">
        <v>77</v>
      </c>
      <c r="AY455" s="220" t="s">
        <v>132</v>
      </c>
    </row>
    <row r="456" spans="1:65" s="13" customFormat="1" ht="10">
      <c r="B456" s="210"/>
      <c r="C456" s="211"/>
      <c r="D456" s="200" t="s">
        <v>227</v>
      </c>
      <c r="E456" s="212" t="s">
        <v>1</v>
      </c>
      <c r="F456" s="213" t="s">
        <v>642</v>
      </c>
      <c r="G456" s="211"/>
      <c r="H456" s="214">
        <v>4.8</v>
      </c>
      <c r="I456" s="215"/>
      <c r="J456" s="211"/>
      <c r="K456" s="211"/>
      <c r="L456" s="216"/>
      <c r="M456" s="217"/>
      <c r="N456" s="218"/>
      <c r="O456" s="218"/>
      <c r="P456" s="218"/>
      <c r="Q456" s="218"/>
      <c r="R456" s="218"/>
      <c r="S456" s="218"/>
      <c r="T456" s="219"/>
      <c r="AT456" s="220" t="s">
        <v>227</v>
      </c>
      <c r="AU456" s="220" t="s">
        <v>84</v>
      </c>
      <c r="AV456" s="13" t="s">
        <v>86</v>
      </c>
      <c r="AW456" s="13" t="s">
        <v>33</v>
      </c>
      <c r="AX456" s="13" t="s">
        <v>77</v>
      </c>
      <c r="AY456" s="220" t="s">
        <v>132</v>
      </c>
    </row>
    <row r="457" spans="1:65" s="13" customFormat="1" ht="10">
      <c r="B457" s="210"/>
      <c r="C457" s="211"/>
      <c r="D457" s="200" t="s">
        <v>227</v>
      </c>
      <c r="E457" s="212" t="s">
        <v>1</v>
      </c>
      <c r="F457" s="213" t="s">
        <v>643</v>
      </c>
      <c r="G457" s="211"/>
      <c r="H457" s="214">
        <v>4.5</v>
      </c>
      <c r="I457" s="215"/>
      <c r="J457" s="211"/>
      <c r="K457" s="211"/>
      <c r="L457" s="216"/>
      <c r="M457" s="217"/>
      <c r="N457" s="218"/>
      <c r="O457" s="218"/>
      <c r="P457" s="218"/>
      <c r="Q457" s="218"/>
      <c r="R457" s="218"/>
      <c r="S457" s="218"/>
      <c r="T457" s="219"/>
      <c r="AT457" s="220" t="s">
        <v>227</v>
      </c>
      <c r="AU457" s="220" t="s">
        <v>84</v>
      </c>
      <c r="AV457" s="13" t="s">
        <v>86</v>
      </c>
      <c r="AW457" s="13" t="s">
        <v>33</v>
      </c>
      <c r="AX457" s="13" t="s">
        <v>77</v>
      </c>
      <c r="AY457" s="220" t="s">
        <v>132</v>
      </c>
    </row>
    <row r="458" spans="1:65" s="13" customFormat="1" ht="10">
      <c r="B458" s="210"/>
      <c r="C458" s="211"/>
      <c r="D458" s="200" t="s">
        <v>227</v>
      </c>
      <c r="E458" s="212" t="s">
        <v>1</v>
      </c>
      <c r="F458" s="213" t="s">
        <v>644</v>
      </c>
      <c r="G458" s="211"/>
      <c r="H458" s="214">
        <v>11.1</v>
      </c>
      <c r="I458" s="215"/>
      <c r="J458" s="211"/>
      <c r="K458" s="211"/>
      <c r="L458" s="216"/>
      <c r="M458" s="217"/>
      <c r="N458" s="218"/>
      <c r="O458" s="218"/>
      <c r="P458" s="218"/>
      <c r="Q458" s="218"/>
      <c r="R458" s="218"/>
      <c r="S458" s="218"/>
      <c r="T458" s="219"/>
      <c r="AT458" s="220" t="s">
        <v>227</v>
      </c>
      <c r="AU458" s="220" t="s">
        <v>84</v>
      </c>
      <c r="AV458" s="13" t="s">
        <v>86</v>
      </c>
      <c r="AW458" s="13" t="s">
        <v>33</v>
      </c>
      <c r="AX458" s="13" t="s">
        <v>77</v>
      </c>
      <c r="AY458" s="220" t="s">
        <v>132</v>
      </c>
    </row>
    <row r="459" spans="1:65" s="14" customFormat="1" ht="10">
      <c r="B459" s="221"/>
      <c r="C459" s="222"/>
      <c r="D459" s="200" t="s">
        <v>227</v>
      </c>
      <c r="E459" s="223" t="s">
        <v>1</v>
      </c>
      <c r="F459" s="224" t="s">
        <v>229</v>
      </c>
      <c r="G459" s="222"/>
      <c r="H459" s="225">
        <v>99.294999999999987</v>
      </c>
      <c r="I459" s="226"/>
      <c r="J459" s="222"/>
      <c r="K459" s="222"/>
      <c r="L459" s="227"/>
      <c r="M459" s="228"/>
      <c r="N459" s="229"/>
      <c r="O459" s="229"/>
      <c r="P459" s="229"/>
      <c r="Q459" s="229"/>
      <c r="R459" s="229"/>
      <c r="S459" s="229"/>
      <c r="T459" s="230"/>
      <c r="AT459" s="231" t="s">
        <v>227</v>
      </c>
      <c r="AU459" s="231" t="s">
        <v>84</v>
      </c>
      <c r="AV459" s="14" t="s">
        <v>153</v>
      </c>
      <c r="AW459" s="14" t="s">
        <v>33</v>
      </c>
      <c r="AX459" s="14" t="s">
        <v>84</v>
      </c>
      <c r="AY459" s="231" t="s">
        <v>132</v>
      </c>
    </row>
    <row r="460" spans="1:65" s="2" customFormat="1" ht="21.75" customHeight="1">
      <c r="A460" s="33"/>
      <c r="B460" s="34"/>
      <c r="C460" s="186" t="s">
        <v>645</v>
      </c>
      <c r="D460" s="186" t="s">
        <v>135</v>
      </c>
      <c r="E460" s="187" t="s">
        <v>646</v>
      </c>
      <c r="F460" s="188" t="s">
        <v>647</v>
      </c>
      <c r="G460" s="189" t="s">
        <v>240</v>
      </c>
      <c r="H460" s="190">
        <v>100.7</v>
      </c>
      <c r="I460" s="191"/>
      <c r="J460" s="192">
        <f>ROUND(I460*H460,2)</f>
        <v>0</v>
      </c>
      <c r="K460" s="193"/>
      <c r="L460" s="38"/>
      <c r="M460" s="194" t="s">
        <v>1</v>
      </c>
      <c r="N460" s="195" t="s">
        <v>42</v>
      </c>
      <c r="O460" s="70"/>
      <c r="P460" s="196">
        <f>O460*H460</f>
        <v>0</v>
      </c>
      <c r="Q460" s="196">
        <v>0</v>
      </c>
      <c r="R460" s="196">
        <f>Q460*H460</f>
        <v>0</v>
      </c>
      <c r="S460" s="196">
        <v>0</v>
      </c>
      <c r="T460" s="197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98" t="s">
        <v>153</v>
      </c>
      <c r="AT460" s="198" t="s">
        <v>135</v>
      </c>
      <c r="AU460" s="198" t="s">
        <v>84</v>
      </c>
      <c r="AY460" s="16" t="s">
        <v>132</v>
      </c>
      <c r="BE460" s="199">
        <f>IF(N460="základní",J460,0)</f>
        <v>0</v>
      </c>
      <c r="BF460" s="199">
        <f>IF(N460="snížená",J460,0)</f>
        <v>0</v>
      </c>
      <c r="BG460" s="199">
        <f>IF(N460="zákl. přenesená",J460,0)</f>
        <v>0</v>
      </c>
      <c r="BH460" s="199">
        <f>IF(N460="sníž. přenesená",J460,0)</f>
        <v>0</v>
      </c>
      <c r="BI460" s="199">
        <f>IF(N460="nulová",J460,0)</f>
        <v>0</v>
      </c>
      <c r="BJ460" s="16" t="s">
        <v>84</v>
      </c>
      <c r="BK460" s="199">
        <f>ROUND(I460*H460,2)</f>
        <v>0</v>
      </c>
      <c r="BL460" s="16" t="s">
        <v>153</v>
      </c>
      <c r="BM460" s="198" t="s">
        <v>648</v>
      </c>
    </row>
    <row r="461" spans="1:65" s="2" customFormat="1" ht="10">
      <c r="A461" s="33"/>
      <c r="B461" s="34"/>
      <c r="C461" s="35"/>
      <c r="D461" s="200" t="s">
        <v>141</v>
      </c>
      <c r="E461" s="35"/>
      <c r="F461" s="201" t="s">
        <v>647</v>
      </c>
      <c r="G461" s="35"/>
      <c r="H461" s="35"/>
      <c r="I461" s="202"/>
      <c r="J461" s="35"/>
      <c r="K461" s="35"/>
      <c r="L461" s="38"/>
      <c r="M461" s="203"/>
      <c r="N461" s="204"/>
      <c r="O461" s="70"/>
      <c r="P461" s="70"/>
      <c r="Q461" s="70"/>
      <c r="R461" s="70"/>
      <c r="S461" s="70"/>
      <c r="T461" s="71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T461" s="16" t="s">
        <v>141</v>
      </c>
      <c r="AU461" s="16" t="s">
        <v>84</v>
      </c>
    </row>
    <row r="462" spans="1:65" s="13" customFormat="1" ht="10">
      <c r="B462" s="210"/>
      <c r="C462" s="211"/>
      <c r="D462" s="200" t="s">
        <v>227</v>
      </c>
      <c r="E462" s="212" t="s">
        <v>1</v>
      </c>
      <c r="F462" s="213" t="s">
        <v>649</v>
      </c>
      <c r="G462" s="211"/>
      <c r="H462" s="214">
        <v>32</v>
      </c>
      <c r="I462" s="215"/>
      <c r="J462" s="211"/>
      <c r="K462" s="211"/>
      <c r="L462" s="216"/>
      <c r="M462" s="217"/>
      <c r="N462" s="218"/>
      <c r="O462" s="218"/>
      <c r="P462" s="218"/>
      <c r="Q462" s="218"/>
      <c r="R462" s="218"/>
      <c r="S462" s="218"/>
      <c r="T462" s="219"/>
      <c r="AT462" s="220" t="s">
        <v>227</v>
      </c>
      <c r="AU462" s="220" t="s">
        <v>84</v>
      </c>
      <c r="AV462" s="13" t="s">
        <v>86</v>
      </c>
      <c r="AW462" s="13" t="s">
        <v>33</v>
      </c>
      <c r="AX462" s="13" t="s">
        <v>77</v>
      </c>
      <c r="AY462" s="220" t="s">
        <v>132</v>
      </c>
    </row>
    <row r="463" spans="1:65" s="13" customFormat="1" ht="10">
      <c r="B463" s="210"/>
      <c r="C463" s="211"/>
      <c r="D463" s="200" t="s">
        <v>227</v>
      </c>
      <c r="E463" s="212" t="s">
        <v>1</v>
      </c>
      <c r="F463" s="213" t="s">
        <v>650</v>
      </c>
      <c r="G463" s="211"/>
      <c r="H463" s="214">
        <v>16.399999999999999</v>
      </c>
      <c r="I463" s="215"/>
      <c r="J463" s="211"/>
      <c r="K463" s="211"/>
      <c r="L463" s="216"/>
      <c r="M463" s="217"/>
      <c r="N463" s="218"/>
      <c r="O463" s="218"/>
      <c r="P463" s="218"/>
      <c r="Q463" s="218"/>
      <c r="R463" s="218"/>
      <c r="S463" s="218"/>
      <c r="T463" s="219"/>
      <c r="AT463" s="220" t="s">
        <v>227</v>
      </c>
      <c r="AU463" s="220" t="s">
        <v>84</v>
      </c>
      <c r="AV463" s="13" t="s">
        <v>86</v>
      </c>
      <c r="AW463" s="13" t="s">
        <v>33</v>
      </c>
      <c r="AX463" s="13" t="s">
        <v>77</v>
      </c>
      <c r="AY463" s="220" t="s">
        <v>132</v>
      </c>
    </row>
    <row r="464" spans="1:65" s="13" customFormat="1" ht="10">
      <c r="B464" s="210"/>
      <c r="C464" s="211"/>
      <c r="D464" s="200" t="s">
        <v>227</v>
      </c>
      <c r="E464" s="212" t="s">
        <v>1</v>
      </c>
      <c r="F464" s="213" t="s">
        <v>651</v>
      </c>
      <c r="G464" s="211"/>
      <c r="H464" s="214">
        <v>11.6</v>
      </c>
      <c r="I464" s="215"/>
      <c r="J464" s="211"/>
      <c r="K464" s="211"/>
      <c r="L464" s="216"/>
      <c r="M464" s="217"/>
      <c r="N464" s="218"/>
      <c r="O464" s="218"/>
      <c r="P464" s="218"/>
      <c r="Q464" s="218"/>
      <c r="R464" s="218"/>
      <c r="S464" s="218"/>
      <c r="T464" s="219"/>
      <c r="AT464" s="220" t="s">
        <v>227</v>
      </c>
      <c r="AU464" s="220" t="s">
        <v>84</v>
      </c>
      <c r="AV464" s="13" t="s">
        <v>86</v>
      </c>
      <c r="AW464" s="13" t="s">
        <v>33</v>
      </c>
      <c r="AX464" s="13" t="s">
        <v>77</v>
      </c>
      <c r="AY464" s="220" t="s">
        <v>132</v>
      </c>
    </row>
    <row r="465" spans="1:65" s="13" customFormat="1" ht="10">
      <c r="B465" s="210"/>
      <c r="C465" s="211"/>
      <c r="D465" s="200" t="s">
        <v>227</v>
      </c>
      <c r="E465" s="212" t="s">
        <v>1</v>
      </c>
      <c r="F465" s="213" t="s">
        <v>652</v>
      </c>
      <c r="G465" s="211"/>
      <c r="H465" s="214">
        <v>35.200000000000003</v>
      </c>
      <c r="I465" s="215"/>
      <c r="J465" s="211"/>
      <c r="K465" s="211"/>
      <c r="L465" s="216"/>
      <c r="M465" s="217"/>
      <c r="N465" s="218"/>
      <c r="O465" s="218"/>
      <c r="P465" s="218"/>
      <c r="Q465" s="218"/>
      <c r="R465" s="218"/>
      <c r="S465" s="218"/>
      <c r="T465" s="219"/>
      <c r="AT465" s="220" t="s">
        <v>227</v>
      </c>
      <c r="AU465" s="220" t="s">
        <v>84</v>
      </c>
      <c r="AV465" s="13" t="s">
        <v>86</v>
      </c>
      <c r="AW465" s="13" t="s">
        <v>33</v>
      </c>
      <c r="AX465" s="13" t="s">
        <v>77</v>
      </c>
      <c r="AY465" s="220" t="s">
        <v>132</v>
      </c>
    </row>
    <row r="466" spans="1:65" s="13" customFormat="1" ht="10">
      <c r="B466" s="210"/>
      <c r="C466" s="211"/>
      <c r="D466" s="200" t="s">
        <v>227</v>
      </c>
      <c r="E466" s="212" t="s">
        <v>1</v>
      </c>
      <c r="F466" s="213" t="s">
        <v>653</v>
      </c>
      <c r="G466" s="211"/>
      <c r="H466" s="214">
        <v>5.5</v>
      </c>
      <c r="I466" s="215"/>
      <c r="J466" s="211"/>
      <c r="K466" s="211"/>
      <c r="L466" s="216"/>
      <c r="M466" s="217"/>
      <c r="N466" s="218"/>
      <c r="O466" s="218"/>
      <c r="P466" s="218"/>
      <c r="Q466" s="218"/>
      <c r="R466" s="218"/>
      <c r="S466" s="218"/>
      <c r="T466" s="219"/>
      <c r="AT466" s="220" t="s">
        <v>227</v>
      </c>
      <c r="AU466" s="220" t="s">
        <v>84</v>
      </c>
      <c r="AV466" s="13" t="s">
        <v>86</v>
      </c>
      <c r="AW466" s="13" t="s">
        <v>33</v>
      </c>
      <c r="AX466" s="13" t="s">
        <v>77</v>
      </c>
      <c r="AY466" s="220" t="s">
        <v>132</v>
      </c>
    </row>
    <row r="467" spans="1:65" s="14" customFormat="1" ht="10">
      <c r="B467" s="221"/>
      <c r="C467" s="222"/>
      <c r="D467" s="200" t="s">
        <v>227</v>
      </c>
      <c r="E467" s="223" t="s">
        <v>1</v>
      </c>
      <c r="F467" s="224" t="s">
        <v>229</v>
      </c>
      <c r="G467" s="222"/>
      <c r="H467" s="225">
        <v>100.7</v>
      </c>
      <c r="I467" s="226"/>
      <c r="J467" s="222"/>
      <c r="K467" s="222"/>
      <c r="L467" s="227"/>
      <c r="M467" s="228"/>
      <c r="N467" s="229"/>
      <c r="O467" s="229"/>
      <c r="P467" s="229"/>
      <c r="Q467" s="229"/>
      <c r="R467" s="229"/>
      <c r="S467" s="229"/>
      <c r="T467" s="230"/>
      <c r="AT467" s="231" t="s">
        <v>227</v>
      </c>
      <c r="AU467" s="231" t="s">
        <v>84</v>
      </c>
      <c r="AV467" s="14" t="s">
        <v>153</v>
      </c>
      <c r="AW467" s="14" t="s">
        <v>33</v>
      </c>
      <c r="AX467" s="14" t="s">
        <v>84</v>
      </c>
      <c r="AY467" s="231" t="s">
        <v>132</v>
      </c>
    </row>
    <row r="468" spans="1:65" s="2" customFormat="1" ht="16.5" customHeight="1">
      <c r="A468" s="33"/>
      <c r="B468" s="34"/>
      <c r="C468" s="186" t="s">
        <v>422</v>
      </c>
      <c r="D468" s="186" t="s">
        <v>135</v>
      </c>
      <c r="E468" s="187" t="s">
        <v>654</v>
      </c>
      <c r="F468" s="188" t="s">
        <v>655</v>
      </c>
      <c r="G468" s="189" t="s">
        <v>226</v>
      </c>
      <c r="H468" s="190">
        <v>688.16</v>
      </c>
      <c r="I468" s="191"/>
      <c r="J468" s="192">
        <f>ROUND(I468*H468,2)</f>
        <v>0</v>
      </c>
      <c r="K468" s="193"/>
      <c r="L468" s="38"/>
      <c r="M468" s="194" t="s">
        <v>1</v>
      </c>
      <c r="N468" s="195" t="s">
        <v>42</v>
      </c>
      <c r="O468" s="70"/>
      <c r="P468" s="196">
        <f>O468*H468</f>
        <v>0</v>
      </c>
      <c r="Q468" s="196">
        <v>0</v>
      </c>
      <c r="R468" s="196">
        <f>Q468*H468</f>
        <v>0</v>
      </c>
      <c r="S468" s="196">
        <v>0</v>
      </c>
      <c r="T468" s="197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98" t="s">
        <v>153</v>
      </c>
      <c r="AT468" s="198" t="s">
        <v>135</v>
      </c>
      <c r="AU468" s="198" t="s">
        <v>84</v>
      </c>
      <c r="AY468" s="16" t="s">
        <v>132</v>
      </c>
      <c r="BE468" s="199">
        <f>IF(N468="základní",J468,0)</f>
        <v>0</v>
      </c>
      <c r="BF468" s="199">
        <f>IF(N468="snížená",J468,0)</f>
        <v>0</v>
      </c>
      <c r="BG468" s="199">
        <f>IF(N468="zákl. přenesená",J468,0)</f>
        <v>0</v>
      </c>
      <c r="BH468" s="199">
        <f>IF(N468="sníž. přenesená",J468,0)</f>
        <v>0</v>
      </c>
      <c r="BI468" s="199">
        <f>IF(N468="nulová",J468,0)</f>
        <v>0</v>
      </c>
      <c r="BJ468" s="16" t="s">
        <v>84</v>
      </c>
      <c r="BK468" s="199">
        <f>ROUND(I468*H468,2)</f>
        <v>0</v>
      </c>
      <c r="BL468" s="16" t="s">
        <v>153</v>
      </c>
      <c r="BM468" s="198" t="s">
        <v>656</v>
      </c>
    </row>
    <row r="469" spans="1:65" s="2" customFormat="1" ht="10">
      <c r="A469" s="33"/>
      <c r="B469" s="34"/>
      <c r="C469" s="35"/>
      <c r="D469" s="200" t="s">
        <v>141</v>
      </c>
      <c r="E469" s="35"/>
      <c r="F469" s="201" t="s">
        <v>655</v>
      </c>
      <c r="G469" s="35"/>
      <c r="H469" s="35"/>
      <c r="I469" s="202"/>
      <c r="J469" s="35"/>
      <c r="K469" s="35"/>
      <c r="L469" s="38"/>
      <c r="M469" s="203"/>
      <c r="N469" s="204"/>
      <c r="O469" s="70"/>
      <c r="P469" s="70"/>
      <c r="Q469" s="70"/>
      <c r="R469" s="70"/>
      <c r="S469" s="70"/>
      <c r="T469" s="71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T469" s="16" t="s">
        <v>141</v>
      </c>
      <c r="AU469" s="16" t="s">
        <v>84</v>
      </c>
    </row>
    <row r="470" spans="1:65" s="2" customFormat="1" ht="24.15" customHeight="1">
      <c r="A470" s="33"/>
      <c r="B470" s="34"/>
      <c r="C470" s="186" t="s">
        <v>657</v>
      </c>
      <c r="D470" s="186" t="s">
        <v>135</v>
      </c>
      <c r="E470" s="187" t="s">
        <v>658</v>
      </c>
      <c r="F470" s="188" t="s">
        <v>659</v>
      </c>
      <c r="G470" s="189" t="s">
        <v>226</v>
      </c>
      <c r="H470" s="190">
        <v>16.64</v>
      </c>
      <c r="I470" s="191"/>
      <c r="J470" s="192">
        <f>ROUND(I470*H470,2)</f>
        <v>0</v>
      </c>
      <c r="K470" s="193"/>
      <c r="L470" s="38"/>
      <c r="M470" s="194" t="s">
        <v>1</v>
      </c>
      <c r="N470" s="195" t="s">
        <v>42</v>
      </c>
      <c r="O470" s="70"/>
      <c r="P470" s="196">
        <f>O470*H470</f>
        <v>0</v>
      </c>
      <c r="Q470" s="196">
        <v>0</v>
      </c>
      <c r="R470" s="196">
        <f>Q470*H470</f>
        <v>0</v>
      </c>
      <c r="S470" s="196">
        <v>0</v>
      </c>
      <c r="T470" s="197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98" t="s">
        <v>153</v>
      </c>
      <c r="AT470" s="198" t="s">
        <v>135</v>
      </c>
      <c r="AU470" s="198" t="s">
        <v>84</v>
      </c>
      <c r="AY470" s="16" t="s">
        <v>132</v>
      </c>
      <c r="BE470" s="199">
        <f>IF(N470="základní",J470,0)</f>
        <v>0</v>
      </c>
      <c r="BF470" s="199">
        <f>IF(N470="snížená",J470,0)</f>
        <v>0</v>
      </c>
      <c r="BG470" s="199">
        <f>IF(N470="zákl. přenesená",J470,0)</f>
        <v>0</v>
      </c>
      <c r="BH470" s="199">
        <f>IF(N470="sníž. přenesená",J470,0)</f>
        <v>0</v>
      </c>
      <c r="BI470" s="199">
        <f>IF(N470="nulová",J470,0)</f>
        <v>0</v>
      </c>
      <c r="BJ470" s="16" t="s">
        <v>84</v>
      </c>
      <c r="BK470" s="199">
        <f>ROUND(I470*H470,2)</f>
        <v>0</v>
      </c>
      <c r="BL470" s="16" t="s">
        <v>153</v>
      </c>
      <c r="BM470" s="198" t="s">
        <v>660</v>
      </c>
    </row>
    <row r="471" spans="1:65" s="2" customFormat="1" ht="18">
      <c r="A471" s="33"/>
      <c r="B471" s="34"/>
      <c r="C471" s="35"/>
      <c r="D471" s="200" t="s">
        <v>141</v>
      </c>
      <c r="E471" s="35"/>
      <c r="F471" s="201" t="s">
        <v>659</v>
      </c>
      <c r="G471" s="35"/>
      <c r="H471" s="35"/>
      <c r="I471" s="202"/>
      <c r="J471" s="35"/>
      <c r="K471" s="35"/>
      <c r="L471" s="38"/>
      <c r="M471" s="203"/>
      <c r="N471" s="204"/>
      <c r="O471" s="70"/>
      <c r="P471" s="70"/>
      <c r="Q471" s="70"/>
      <c r="R471" s="70"/>
      <c r="S471" s="70"/>
      <c r="T471" s="71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T471" s="16" t="s">
        <v>141</v>
      </c>
      <c r="AU471" s="16" t="s">
        <v>84</v>
      </c>
    </row>
    <row r="472" spans="1:65" s="13" customFormat="1" ht="10">
      <c r="B472" s="210"/>
      <c r="C472" s="211"/>
      <c r="D472" s="200" t="s">
        <v>227</v>
      </c>
      <c r="E472" s="212" t="s">
        <v>1</v>
      </c>
      <c r="F472" s="213" t="s">
        <v>661</v>
      </c>
      <c r="G472" s="211"/>
      <c r="H472" s="214">
        <v>16.64</v>
      </c>
      <c r="I472" s="215"/>
      <c r="J472" s="211"/>
      <c r="K472" s="211"/>
      <c r="L472" s="216"/>
      <c r="M472" s="217"/>
      <c r="N472" s="218"/>
      <c r="O472" s="218"/>
      <c r="P472" s="218"/>
      <c r="Q472" s="218"/>
      <c r="R472" s="218"/>
      <c r="S472" s="218"/>
      <c r="T472" s="219"/>
      <c r="AT472" s="220" t="s">
        <v>227</v>
      </c>
      <c r="AU472" s="220" t="s">
        <v>84</v>
      </c>
      <c r="AV472" s="13" t="s">
        <v>86</v>
      </c>
      <c r="AW472" s="13" t="s">
        <v>33</v>
      </c>
      <c r="AX472" s="13" t="s">
        <v>77</v>
      </c>
      <c r="AY472" s="220" t="s">
        <v>132</v>
      </c>
    </row>
    <row r="473" spans="1:65" s="14" customFormat="1" ht="10">
      <c r="B473" s="221"/>
      <c r="C473" s="222"/>
      <c r="D473" s="200" t="s">
        <v>227</v>
      </c>
      <c r="E473" s="223" t="s">
        <v>1</v>
      </c>
      <c r="F473" s="224" t="s">
        <v>229</v>
      </c>
      <c r="G473" s="222"/>
      <c r="H473" s="225">
        <v>16.64</v>
      </c>
      <c r="I473" s="226"/>
      <c r="J473" s="222"/>
      <c r="K473" s="222"/>
      <c r="L473" s="227"/>
      <c r="M473" s="228"/>
      <c r="N473" s="229"/>
      <c r="O473" s="229"/>
      <c r="P473" s="229"/>
      <c r="Q473" s="229"/>
      <c r="R473" s="229"/>
      <c r="S473" s="229"/>
      <c r="T473" s="230"/>
      <c r="AT473" s="231" t="s">
        <v>227</v>
      </c>
      <c r="AU473" s="231" t="s">
        <v>84</v>
      </c>
      <c r="AV473" s="14" t="s">
        <v>153</v>
      </c>
      <c r="AW473" s="14" t="s">
        <v>33</v>
      </c>
      <c r="AX473" s="14" t="s">
        <v>84</v>
      </c>
      <c r="AY473" s="231" t="s">
        <v>132</v>
      </c>
    </row>
    <row r="474" spans="1:65" s="2" customFormat="1" ht="16.5" customHeight="1">
      <c r="A474" s="33"/>
      <c r="B474" s="34"/>
      <c r="C474" s="186" t="s">
        <v>427</v>
      </c>
      <c r="D474" s="186" t="s">
        <v>135</v>
      </c>
      <c r="E474" s="187" t="s">
        <v>662</v>
      </c>
      <c r="F474" s="188" t="s">
        <v>663</v>
      </c>
      <c r="G474" s="189" t="s">
        <v>240</v>
      </c>
      <c r="H474" s="190">
        <v>150.35</v>
      </c>
      <c r="I474" s="191"/>
      <c r="J474" s="192">
        <f>ROUND(I474*H474,2)</f>
        <v>0</v>
      </c>
      <c r="K474" s="193"/>
      <c r="L474" s="38"/>
      <c r="M474" s="194" t="s">
        <v>1</v>
      </c>
      <c r="N474" s="195" t="s">
        <v>42</v>
      </c>
      <c r="O474" s="70"/>
      <c r="P474" s="196">
        <f>O474*H474</f>
        <v>0</v>
      </c>
      <c r="Q474" s="196">
        <v>0</v>
      </c>
      <c r="R474" s="196">
        <f>Q474*H474</f>
        <v>0</v>
      </c>
      <c r="S474" s="196">
        <v>0</v>
      </c>
      <c r="T474" s="197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98" t="s">
        <v>153</v>
      </c>
      <c r="AT474" s="198" t="s">
        <v>135</v>
      </c>
      <c r="AU474" s="198" t="s">
        <v>84</v>
      </c>
      <c r="AY474" s="16" t="s">
        <v>132</v>
      </c>
      <c r="BE474" s="199">
        <f>IF(N474="základní",J474,0)</f>
        <v>0</v>
      </c>
      <c r="BF474" s="199">
        <f>IF(N474="snížená",J474,0)</f>
        <v>0</v>
      </c>
      <c r="BG474" s="199">
        <f>IF(N474="zákl. přenesená",J474,0)</f>
        <v>0</v>
      </c>
      <c r="BH474" s="199">
        <f>IF(N474="sníž. přenesená",J474,0)</f>
        <v>0</v>
      </c>
      <c r="BI474" s="199">
        <f>IF(N474="nulová",J474,0)</f>
        <v>0</v>
      </c>
      <c r="BJ474" s="16" t="s">
        <v>84</v>
      </c>
      <c r="BK474" s="199">
        <f>ROUND(I474*H474,2)</f>
        <v>0</v>
      </c>
      <c r="BL474" s="16" t="s">
        <v>153</v>
      </c>
      <c r="BM474" s="198" t="s">
        <v>664</v>
      </c>
    </row>
    <row r="475" spans="1:65" s="2" customFormat="1" ht="10">
      <c r="A475" s="33"/>
      <c r="B475" s="34"/>
      <c r="C475" s="35"/>
      <c r="D475" s="200" t="s">
        <v>141</v>
      </c>
      <c r="E475" s="35"/>
      <c r="F475" s="201" t="s">
        <v>663</v>
      </c>
      <c r="G475" s="35"/>
      <c r="H475" s="35"/>
      <c r="I475" s="202"/>
      <c r="J475" s="35"/>
      <c r="K475" s="35"/>
      <c r="L475" s="38"/>
      <c r="M475" s="203"/>
      <c r="N475" s="204"/>
      <c r="O475" s="70"/>
      <c r="P475" s="70"/>
      <c r="Q475" s="70"/>
      <c r="R475" s="70"/>
      <c r="S475" s="70"/>
      <c r="T475" s="71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T475" s="16" t="s">
        <v>141</v>
      </c>
      <c r="AU475" s="16" t="s">
        <v>84</v>
      </c>
    </row>
    <row r="476" spans="1:65" s="13" customFormat="1" ht="10">
      <c r="B476" s="210"/>
      <c r="C476" s="211"/>
      <c r="D476" s="200" t="s">
        <v>227</v>
      </c>
      <c r="E476" s="212" t="s">
        <v>1</v>
      </c>
      <c r="F476" s="213" t="s">
        <v>665</v>
      </c>
      <c r="G476" s="211"/>
      <c r="H476" s="214">
        <v>16</v>
      </c>
      <c r="I476" s="215"/>
      <c r="J476" s="211"/>
      <c r="K476" s="211"/>
      <c r="L476" s="216"/>
      <c r="M476" s="217"/>
      <c r="N476" s="218"/>
      <c r="O476" s="218"/>
      <c r="P476" s="218"/>
      <c r="Q476" s="218"/>
      <c r="R476" s="218"/>
      <c r="S476" s="218"/>
      <c r="T476" s="219"/>
      <c r="AT476" s="220" t="s">
        <v>227</v>
      </c>
      <c r="AU476" s="220" t="s">
        <v>84</v>
      </c>
      <c r="AV476" s="13" t="s">
        <v>86</v>
      </c>
      <c r="AW476" s="13" t="s">
        <v>33</v>
      </c>
      <c r="AX476" s="13" t="s">
        <v>77</v>
      </c>
      <c r="AY476" s="220" t="s">
        <v>132</v>
      </c>
    </row>
    <row r="477" spans="1:65" s="13" customFormat="1" ht="10">
      <c r="B477" s="210"/>
      <c r="C477" s="211"/>
      <c r="D477" s="200" t="s">
        <v>227</v>
      </c>
      <c r="E477" s="212" t="s">
        <v>1</v>
      </c>
      <c r="F477" s="213" t="s">
        <v>666</v>
      </c>
      <c r="G477" s="211"/>
      <c r="H477" s="214">
        <v>5.8</v>
      </c>
      <c r="I477" s="215"/>
      <c r="J477" s="211"/>
      <c r="K477" s="211"/>
      <c r="L477" s="216"/>
      <c r="M477" s="217"/>
      <c r="N477" s="218"/>
      <c r="O477" s="218"/>
      <c r="P477" s="218"/>
      <c r="Q477" s="218"/>
      <c r="R477" s="218"/>
      <c r="S477" s="218"/>
      <c r="T477" s="219"/>
      <c r="AT477" s="220" t="s">
        <v>227</v>
      </c>
      <c r="AU477" s="220" t="s">
        <v>84</v>
      </c>
      <c r="AV477" s="13" t="s">
        <v>86</v>
      </c>
      <c r="AW477" s="13" t="s">
        <v>33</v>
      </c>
      <c r="AX477" s="13" t="s">
        <v>77</v>
      </c>
      <c r="AY477" s="220" t="s">
        <v>132</v>
      </c>
    </row>
    <row r="478" spans="1:65" s="13" customFormat="1" ht="10">
      <c r="B478" s="210"/>
      <c r="C478" s="211"/>
      <c r="D478" s="200" t="s">
        <v>227</v>
      </c>
      <c r="E478" s="212" t="s">
        <v>1</v>
      </c>
      <c r="F478" s="213" t="s">
        <v>667</v>
      </c>
      <c r="G478" s="211"/>
      <c r="H478" s="214">
        <v>31.9</v>
      </c>
      <c r="I478" s="215"/>
      <c r="J478" s="211"/>
      <c r="K478" s="211"/>
      <c r="L478" s="216"/>
      <c r="M478" s="217"/>
      <c r="N478" s="218"/>
      <c r="O478" s="218"/>
      <c r="P478" s="218"/>
      <c r="Q478" s="218"/>
      <c r="R478" s="218"/>
      <c r="S478" s="218"/>
      <c r="T478" s="219"/>
      <c r="AT478" s="220" t="s">
        <v>227</v>
      </c>
      <c r="AU478" s="220" t="s">
        <v>84</v>
      </c>
      <c r="AV478" s="13" t="s">
        <v>86</v>
      </c>
      <c r="AW478" s="13" t="s">
        <v>33</v>
      </c>
      <c r="AX478" s="13" t="s">
        <v>77</v>
      </c>
      <c r="AY478" s="220" t="s">
        <v>132</v>
      </c>
    </row>
    <row r="479" spans="1:65" s="13" customFormat="1" ht="10">
      <c r="B479" s="210"/>
      <c r="C479" s="211"/>
      <c r="D479" s="200" t="s">
        <v>227</v>
      </c>
      <c r="E479" s="212" t="s">
        <v>1</v>
      </c>
      <c r="F479" s="213" t="s">
        <v>668</v>
      </c>
      <c r="G479" s="211"/>
      <c r="H479" s="214">
        <v>15.95</v>
      </c>
      <c r="I479" s="215"/>
      <c r="J479" s="211"/>
      <c r="K479" s="211"/>
      <c r="L479" s="216"/>
      <c r="M479" s="217"/>
      <c r="N479" s="218"/>
      <c r="O479" s="218"/>
      <c r="P479" s="218"/>
      <c r="Q479" s="218"/>
      <c r="R479" s="218"/>
      <c r="S479" s="218"/>
      <c r="T479" s="219"/>
      <c r="AT479" s="220" t="s">
        <v>227</v>
      </c>
      <c r="AU479" s="220" t="s">
        <v>84</v>
      </c>
      <c r="AV479" s="13" t="s">
        <v>86</v>
      </c>
      <c r="AW479" s="13" t="s">
        <v>33</v>
      </c>
      <c r="AX479" s="13" t="s">
        <v>77</v>
      </c>
      <c r="AY479" s="220" t="s">
        <v>132</v>
      </c>
    </row>
    <row r="480" spans="1:65" s="13" customFormat="1" ht="10">
      <c r="B480" s="210"/>
      <c r="C480" s="211"/>
      <c r="D480" s="200" t="s">
        <v>227</v>
      </c>
      <c r="E480" s="212" t="s">
        <v>1</v>
      </c>
      <c r="F480" s="213" t="s">
        <v>669</v>
      </c>
      <c r="G480" s="211"/>
      <c r="H480" s="214">
        <v>33.200000000000003</v>
      </c>
      <c r="I480" s="215"/>
      <c r="J480" s="211"/>
      <c r="K480" s="211"/>
      <c r="L480" s="216"/>
      <c r="M480" s="217"/>
      <c r="N480" s="218"/>
      <c r="O480" s="218"/>
      <c r="P480" s="218"/>
      <c r="Q480" s="218"/>
      <c r="R480" s="218"/>
      <c r="S480" s="218"/>
      <c r="T480" s="219"/>
      <c r="AT480" s="220" t="s">
        <v>227</v>
      </c>
      <c r="AU480" s="220" t="s">
        <v>84</v>
      </c>
      <c r="AV480" s="13" t="s">
        <v>86</v>
      </c>
      <c r="AW480" s="13" t="s">
        <v>33</v>
      </c>
      <c r="AX480" s="13" t="s">
        <v>77</v>
      </c>
      <c r="AY480" s="220" t="s">
        <v>132</v>
      </c>
    </row>
    <row r="481" spans="1:65" s="13" customFormat="1" ht="10">
      <c r="B481" s="210"/>
      <c r="C481" s="211"/>
      <c r="D481" s="200" t="s">
        <v>227</v>
      </c>
      <c r="E481" s="212" t="s">
        <v>1</v>
      </c>
      <c r="F481" s="213" t="s">
        <v>670</v>
      </c>
      <c r="G481" s="211"/>
      <c r="H481" s="214">
        <v>40</v>
      </c>
      <c r="I481" s="215"/>
      <c r="J481" s="211"/>
      <c r="K481" s="211"/>
      <c r="L481" s="216"/>
      <c r="M481" s="217"/>
      <c r="N481" s="218"/>
      <c r="O481" s="218"/>
      <c r="P481" s="218"/>
      <c r="Q481" s="218"/>
      <c r="R481" s="218"/>
      <c r="S481" s="218"/>
      <c r="T481" s="219"/>
      <c r="AT481" s="220" t="s">
        <v>227</v>
      </c>
      <c r="AU481" s="220" t="s">
        <v>84</v>
      </c>
      <c r="AV481" s="13" t="s">
        <v>86</v>
      </c>
      <c r="AW481" s="13" t="s">
        <v>33</v>
      </c>
      <c r="AX481" s="13" t="s">
        <v>77</v>
      </c>
      <c r="AY481" s="220" t="s">
        <v>132</v>
      </c>
    </row>
    <row r="482" spans="1:65" s="13" customFormat="1" ht="10">
      <c r="B482" s="210"/>
      <c r="C482" s="211"/>
      <c r="D482" s="200" t="s">
        <v>227</v>
      </c>
      <c r="E482" s="212" t="s">
        <v>1</v>
      </c>
      <c r="F482" s="213" t="s">
        <v>671</v>
      </c>
      <c r="G482" s="211"/>
      <c r="H482" s="214">
        <v>7.5</v>
      </c>
      <c r="I482" s="215"/>
      <c r="J482" s="211"/>
      <c r="K482" s="211"/>
      <c r="L482" s="216"/>
      <c r="M482" s="217"/>
      <c r="N482" s="218"/>
      <c r="O482" s="218"/>
      <c r="P482" s="218"/>
      <c r="Q482" s="218"/>
      <c r="R482" s="218"/>
      <c r="S482" s="218"/>
      <c r="T482" s="219"/>
      <c r="AT482" s="220" t="s">
        <v>227</v>
      </c>
      <c r="AU482" s="220" t="s">
        <v>84</v>
      </c>
      <c r="AV482" s="13" t="s">
        <v>86</v>
      </c>
      <c r="AW482" s="13" t="s">
        <v>33</v>
      </c>
      <c r="AX482" s="13" t="s">
        <v>77</v>
      </c>
      <c r="AY482" s="220" t="s">
        <v>132</v>
      </c>
    </row>
    <row r="483" spans="1:65" s="14" customFormat="1" ht="10">
      <c r="B483" s="221"/>
      <c r="C483" s="222"/>
      <c r="D483" s="200" t="s">
        <v>227</v>
      </c>
      <c r="E483" s="223" t="s">
        <v>1</v>
      </c>
      <c r="F483" s="224" t="s">
        <v>229</v>
      </c>
      <c r="G483" s="222"/>
      <c r="H483" s="225">
        <v>150.35000000000002</v>
      </c>
      <c r="I483" s="226"/>
      <c r="J483" s="222"/>
      <c r="K483" s="222"/>
      <c r="L483" s="227"/>
      <c r="M483" s="228"/>
      <c r="N483" s="229"/>
      <c r="O483" s="229"/>
      <c r="P483" s="229"/>
      <c r="Q483" s="229"/>
      <c r="R483" s="229"/>
      <c r="S483" s="229"/>
      <c r="T483" s="230"/>
      <c r="AT483" s="231" t="s">
        <v>227</v>
      </c>
      <c r="AU483" s="231" t="s">
        <v>84</v>
      </c>
      <c r="AV483" s="14" t="s">
        <v>153</v>
      </c>
      <c r="AW483" s="14" t="s">
        <v>33</v>
      </c>
      <c r="AX483" s="14" t="s">
        <v>84</v>
      </c>
      <c r="AY483" s="231" t="s">
        <v>132</v>
      </c>
    </row>
    <row r="484" spans="1:65" s="2" customFormat="1" ht="24.15" customHeight="1">
      <c r="A484" s="33"/>
      <c r="B484" s="34"/>
      <c r="C484" s="186" t="s">
        <v>672</v>
      </c>
      <c r="D484" s="186" t="s">
        <v>135</v>
      </c>
      <c r="E484" s="187" t="s">
        <v>673</v>
      </c>
      <c r="F484" s="188" t="s">
        <v>674</v>
      </c>
      <c r="G484" s="189" t="s">
        <v>237</v>
      </c>
      <c r="H484" s="190">
        <v>2</v>
      </c>
      <c r="I484" s="191"/>
      <c r="J484" s="192">
        <f>ROUND(I484*H484,2)</f>
        <v>0</v>
      </c>
      <c r="K484" s="193"/>
      <c r="L484" s="38"/>
      <c r="M484" s="194" t="s">
        <v>1</v>
      </c>
      <c r="N484" s="195" t="s">
        <v>42</v>
      </c>
      <c r="O484" s="70"/>
      <c r="P484" s="196">
        <f>O484*H484</f>
        <v>0</v>
      </c>
      <c r="Q484" s="196">
        <v>0</v>
      </c>
      <c r="R484" s="196">
        <f>Q484*H484</f>
        <v>0</v>
      </c>
      <c r="S484" s="196">
        <v>0</v>
      </c>
      <c r="T484" s="197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98" t="s">
        <v>153</v>
      </c>
      <c r="AT484" s="198" t="s">
        <v>135</v>
      </c>
      <c r="AU484" s="198" t="s">
        <v>84</v>
      </c>
      <c r="AY484" s="16" t="s">
        <v>132</v>
      </c>
      <c r="BE484" s="199">
        <f>IF(N484="základní",J484,0)</f>
        <v>0</v>
      </c>
      <c r="BF484" s="199">
        <f>IF(N484="snížená",J484,0)</f>
        <v>0</v>
      </c>
      <c r="BG484" s="199">
        <f>IF(N484="zákl. přenesená",J484,0)</f>
        <v>0</v>
      </c>
      <c r="BH484" s="199">
        <f>IF(N484="sníž. přenesená",J484,0)</f>
        <v>0</v>
      </c>
      <c r="BI484" s="199">
        <f>IF(N484="nulová",J484,0)</f>
        <v>0</v>
      </c>
      <c r="BJ484" s="16" t="s">
        <v>84</v>
      </c>
      <c r="BK484" s="199">
        <f>ROUND(I484*H484,2)</f>
        <v>0</v>
      </c>
      <c r="BL484" s="16" t="s">
        <v>153</v>
      </c>
      <c r="BM484" s="198" t="s">
        <v>675</v>
      </c>
    </row>
    <row r="485" spans="1:65" s="2" customFormat="1" ht="18">
      <c r="A485" s="33"/>
      <c r="B485" s="34"/>
      <c r="C485" s="35"/>
      <c r="D485" s="200" t="s">
        <v>141</v>
      </c>
      <c r="E485" s="35"/>
      <c r="F485" s="201" t="s">
        <v>674</v>
      </c>
      <c r="G485" s="35"/>
      <c r="H485" s="35"/>
      <c r="I485" s="202"/>
      <c r="J485" s="35"/>
      <c r="K485" s="35"/>
      <c r="L485" s="38"/>
      <c r="M485" s="203"/>
      <c r="N485" s="204"/>
      <c r="O485" s="70"/>
      <c r="P485" s="70"/>
      <c r="Q485" s="70"/>
      <c r="R485" s="70"/>
      <c r="S485" s="70"/>
      <c r="T485" s="71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T485" s="16" t="s">
        <v>141</v>
      </c>
      <c r="AU485" s="16" t="s">
        <v>84</v>
      </c>
    </row>
    <row r="486" spans="1:65" s="2" customFormat="1" ht="24.15" customHeight="1">
      <c r="A486" s="33"/>
      <c r="B486" s="34"/>
      <c r="C486" s="186" t="s">
        <v>430</v>
      </c>
      <c r="D486" s="186" t="s">
        <v>135</v>
      </c>
      <c r="E486" s="187" t="s">
        <v>676</v>
      </c>
      <c r="F486" s="188" t="s">
        <v>677</v>
      </c>
      <c r="G486" s="189" t="s">
        <v>237</v>
      </c>
      <c r="H486" s="190">
        <v>8</v>
      </c>
      <c r="I486" s="191"/>
      <c r="J486" s="192">
        <f>ROUND(I486*H486,2)</f>
        <v>0</v>
      </c>
      <c r="K486" s="193"/>
      <c r="L486" s="38"/>
      <c r="M486" s="194" t="s">
        <v>1</v>
      </c>
      <c r="N486" s="195" t="s">
        <v>42</v>
      </c>
      <c r="O486" s="70"/>
      <c r="P486" s="196">
        <f>O486*H486</f>
        <v>0</v>
      </c>
      <c r="Q486" s="196">
        <v>0</v>
      </c>
      <c r="R486" s="196">
        <f>Q486*H486</f>
        <v>0</v>
      </c>
      <c r="S486" s="196">
        <v>0</v>
      </c>
      <c r="T486" s="197">
        <f>S486*H486</f>
        <v>0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198" t="s">
        <v>153</v>
      </c>
      <c r="AT486" s="198" t="s">
        <v>135</v>
      </c>
      <c r="AU486" s="198" t="s">
        <v>84</v>
      </c>
      <c r="AY486" s="16" t="s">
        <v>132</v>
      </c>
      <c r="BE486" s="199">
        <f>IF(N486="základní",J486,0)</f>
        <v>0</v>
      </c>
      <c r="BF486" s="199">
        <f>IF(N486="snížená",J486,0)</f>
        <v>0</v>
      </c>
      <c r="BG486" s="199">
        <f>IF(N486="zákl. přenesená",J486,0)</f>
        <v>0</v>
      </c>
      <c r="BH486" s="199">
        <f>IF(N486="sníž. přenesená",J486,0)</f>
        <v>0</v>
      </c>
      <c r="BI486" s="199">
        <f>IF(N486="nulová",J486,0)</f>
        <v>0</v>
      </c>
      <c r="BJ486" s="16" t="s">
        <v>84</v>
      </c>
      <c r="BK486" s="199">
        <f>ROUND(I486*H486,2)</f>
        <v>0</v>
      </c>
      <c r="BL486" s="16" t="s">
        <v>153</v>
      </c>
      <c r="BM486" s="198" t="s">
        <v>678</v>
      </c>
    </row>
    <row r="487" spans="1:65" s="2" customFormat="1" ht="18">
      <c r="A487" s="33"/>
      <c r="B487" s="34"/>
      <c r="C487" s="35"/>
      <c r="D487" s="200" t="s">
        <v>141</v>
      </c>
      <c r="E487" s="35"/>
      <c r="F487" s="201" t="s">
        <v>677</v>
      </c>
      <c r="G487" s="35"/>
      <c r="H487" s="35"/>
      <c r="I487" s="202"/>
      <c r="J487" s="35"/>
      <c r="K487" s="35"/>
      <c r="L487" s="38"/>
      <c r="M487" s="203"/>
      <c r="N487" s="204"/>
      <c r="O487" s="70"/>
      <c r="P487" s="70"/>
      <c r="Q487" s="70"/>
      <c r="R487" s="70"/>
      <c r="S487" s="70"/>
      <c r="T487" s="71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T487" s="16" t="s">
        <v>141</v>
      </c>
      <c r="AU487" s="16" t="s">
        <v>84</v>
      </c>
    </row>
    <row r="488" spans="1:65" s="2" customFormat="1" ht="24.15" customHeight="1">
      <c r="A488" s="33"/>
      <c r="B488" s="34"/>
      <c r="C488" s="186" t="s">
        <v>679</v>
      </c>
      <c r="D488" s="186" t="s">
        <v>135</v>
      </c>
      <c r="E488" s="187" t="s">
        <v>680</v>
      </c>
      <c r="F488" s="188" t="s">
        <v>681</v>
      </c>
      <c r="G488" s="189" t="s">
        <v>226</v>
      </c>
      <c r="H488" s="190">
        <v>70.739999999999995</v>
      </c>
      <c r="I488" s="191"/>
      <c r="J488" s="192">
        <f>ROUND(I488*H488,2)</f>
        <v>0</v>
      </c>
      <c r="K488" s="193"/>
      <c r="L488" s="38"/>
      <c r="M488" s="194" t="s">
        <v>1</v>
      </c>
      <c r="N488" s="195" t="s">
        <v>42</v>
      </c>
      <c r="O488" s="70"/>
      <c r="P488" s="196">
        <f>O488*H488</f>
        <v>0</v>
      </c>
      <c r="Q488" s="196">
        <v>0</v>
      </c>
      <c r="R488" s="196">
        <f>Q488*H488</f>
        <v>0</v>
      </c>
      <c r="S488" s="196">
        <v>0</v>
      </c>
      <c r="T488" s="197">
        <f>S488*H488</f>
        <v>0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198" t="s">
        <v>153</v>
      </c>
      <c r="AT488" s="198" t="s">
        <v>135</v>
      </c>
      <c r="AU488" s="198" t="s">
        <v>84</v>
      </c>
      <c r="AY488" s="16" t="s">
        <v>132</v>
      </c>
      <c r="BE488" s="199">
        <f>IF(N488="základní",J488,0)</f>
        <v>0</v>
      </c>
      <c r="BF488" s="199">
        <f>IF(N488="snížená",J488,0)</f>
        <v>0</v>
      </c>
      <c r="BG488" s="199">
        <f>IF(N488="zákl. přenesená",J488,0)</f>
        <v>0</v>
      </c>
      <c r="BH488" s="199">
        <f>IF(N488="sníž. přenesená",J488,0)</f>
        <v>0</v>
      </c>
      <c r="BI488" s="199">
        <f>IF(N488="nulová",J488,0)</f>
        <v>0</v>
      </c>
      <c r="BJ488" s="16" t="s">
        <v>84</v>
      </c>
      <c r="BK488" s="199">
        <f>ROUND(I488*H488,2)</f>
        <v>0</v>
      </c>
      <c r="BL488" s="16" t="s">
        <v>153</v>
      </c>
      <c r="BM488" s="198" t="s">
        <v>682</v>
      </c>
    </row>
    <row r="489" spans="1:65" s="2" customFormat="1" ht="18">
      <c r="A489" s="33"/>
      <c r="B489" s="34"/>
      <c r="C489" s="35"/>
      <c r="D489" s="200" t="s">
        <v>141</v>
      </c>
      <c r="E489" s="35"/>
      <c r="F489" s="201" t="s">
        <v>681</v>
      </c>
      <c r="G489" s="35"/>
      <c r="H489" s="35"/>
      <c r="I489" s="202"/>
      <c r="J489" s="35"/>
      <c r="K489" s="35"/>
      <c r="L489" s="38"/>
      <c r="M489" s="203"/>
      <c r="N489" s="204"/>
      <c r="O489" s="70"/>
      <c r="P489" s="70"/>
      <c r="Q489" s="70"/>
      <c r="R489" s="70"/>
      <c r="S489" s="70"/>
      <c r="T489" s="71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T489" s="16" t="s">
        <v>141</v>
      </c>
      <c r="AU489" s="16" t="s">
        <v>84</v>
      </c>
    </row>
    <row r="490" spans="1:65" s="13" customFormat="1" ht="10">
      <c r="B490" s="210"/>
      <c r="C490" s="211"/>
      <c r="D490" s="200" t="s">
        <v>227</v>
      </c>
      <c r="E490" s="212" t="s">
        <v>1</v>
      </c>
      <c r="F490" s="213" t="s">
        <v>683</v>
      </c>
      <c r="G490" s="211"/>
      <c r="H490" s="214">
        <v>15.3</v>
      </c>
      <c r="I490" s="215"/>
      <c r="J490" s="211"/>
      <c r="K490" s="211"/>
      <c r="L490" s="216"/>
      <c r="M490" s="217"/>
      <c r="N490" s="218"/>
      <c r="O490" s="218"/>
      <c r="P490" s="218"/>
      <c r="Q490" s="218"/>
      <c r="R490" s="218"/>
      <c r="S490" s="218"/>
      <c r="T490" s="219"/>
      <c r="AT490" s="220" t="s">
        <v>227</v>
      </c>
      <c r="AU490" s="220" t="s">
        <v>84</v>
      </c>
      <c r="AV490" s="13" t="s">
        <v>86</v>
      </c>
      <c r="AW490" s="13" t="s">
        <v>33</v>
      </c>
      <c r="AX490" s="13" t="s">
        <v>77</v>
      </c>
      <c r="AY490" s="220" t="s">
        <v>132</v>
      </c>
    </row>
    <row r="491" spans="1:65" s="13" customFormat="1" ht="10">
      <c r="B491" s="210"/>
      <c r="C491" s="211"/>
      <c r="D491" s="200" t="s">
        <v>227</v>
      </c>
      <c r="E491" s="212" t="s">
        <v>1</v>
      </c>
      <c r="F491" s="213" t="s">
        <v>684</v>
      </c>
      <c r="G491" s="211"/>
      <c r="H491" s="214">
        <v>55.44</v>
      </c>
      <c r="I491" s="215"/>
      <c r="J491" s="211"/>
      <c r="K491" s="211"/>
      <c r="L491" s="216"/>
      <c r="M491" s="217"/>
      <c r="N491" s="218"/>
      <c r="O491" s="218"/>
      <c r="P491" s="218"/>
      <c r="Q491" s="218"/>
      <c r="R491" s="218"/>
      <c r="S491" s="218"/>
      <c r="T491" s="219"/>
      <c r="AT491" s="220" t="s">
        <v>227</v>
      </c>
      <c r="AU491" s="220" t="s">
        <v>84</v>
      </c>
      <c r="AV491" s="13" t="s">
        <v>86</v>
      </c>
      <c r="AW491" s="13" t="s">
        <v>33</v>
      </c>
      <c r="AX491" s="13" t="s">
        <v>77</v>
      </c>
      <c r="AY491" s="220" t="s">
        <v>132</v>
      </c>
    </row>
    <row r="492" spans="1:65" s="14" customFormat="1" ht="10">
      <c r="B492" s="221"/>
      <c r="C492" s="222"/>
      <c r="D492" s="200" t="s">
        <v>227</v>
      </c>
      <c r="E492" s="223" t="s">
        <v>1</v>
      </c>
      <c r="F492" s="224" t="s">
        <v>229</v>
      </c>
      <c r="G492" s="222"/>
      <c r="H492" s="225">
        <v>70.739999999999995</v>
      </c>
      <c r="I492" s="226"/>
      <c r="J492" s="222"/>
      <c r="K492" s="222"/>
      <c r="L492" s="227"/>
      <c r="M492" s="228"/>
      <c r="N492" s="229"/>
      <c r="O492" s="229"/>
      <c r="P492" s="229"/>
      <c r="Q492" s="229"/>
      <c r="R492" s="229"/>
      <c r="S492" s="229"/>
      <c r="T492" s="230"/>
      <c r="AT492" s="231" t="s">
        <v>227</v>
      </c>
      <c r="AU492" s="231" t="s">
        <v>84</v>
      </c>
      <c r="AV492" s="14" t="s">
        <v>153</v>
      </c>
      <c r="AW492" s="14" t="s">
        <v>33</v>
      </c>
      <c r="AX492" s="14" t="s">
        <v>84</v>
      </c>
      <c r="AY492" s="231" t="s">
        <v>132</v>
      </c>
    </row>
    <row r="493" spans="1:65" s="2" customFormat="1" ht="16.5" customHeight="1">
      <c r="A493" s="33"/>
      <c r="B493" s="34"/>
      <c r="C493" s="186" t="s">
        <v>436</v>
      </c>
      <c r="D493" s="186" t="s">
        <v>135</v>
      </c>
      <c r="E493" s="187" t="s">
        <v>685</v>
      </c>
      <c r="F493" s="188" t="s">
        <v>686</v>
      </c>
      <c r="G493" s="189" t="s">
        <v>226</v>
      </c>
      <c r="H493" s="190">
        <v>1.35</v>
      </c>
      <c r="I493" s="191"/>
      <c r="J493" s="192">
        <f>ROUND(I493*H493,2)</f>
        <v>0</v>
      </c>
      <c r="K493" s="193"/>
      <c r="L493" s="38"/>
      <c r="M493" s="194" t="s">
        <v>1</v>
      </c>
      <c r="N493" s="195" t="s">
        <v>42</v>
      </c>
      <c r="O493" s="70"/>
      <c r="P493" s="196">
        <f>O493*H493</f>
        <v>0</v>
      </c>
      <c r="Q493" s="196">
        <v>0</v>
      </c>
      <c r="R493" s="196">
        <f>Q493*H493</f>
        <v>0</v>
      </c>
      <c r="S493" s="196">
        <v>0</v>
      </c>
      <c r="T493" s="197">
        <f>S493*H493</f>
        <v>0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198" t="s">
        <v>153</v>
      </c>
      <c r="AT493" s="198" t="s">
        <v>135</v>
      </c>
      <c r="AU493" s="198" t="s">
        <v>84</v>
      </c>
      <c r="AY493" s="16" t="s">
        <v>132</v>
      </c>
      <c r="BE493" s="199">
        <f>IF(N493="základní",J493,0)</f>
        <v>0</v>
      </c>
      <c r="BF493" s="199">
        <f>IF(N493="snížená",J493,0)</f>
        <v>0</v>
      </c>
      <c r="BG493" s="199">
        <f>IF(N493="zákl. přenesená",J493,0)</f>
        <v>0</v>
      </c>
      <c r="BH493" s="199">
        <f>IF(N493="sníž. přenesená",J493,0)</f>
        <v>0</v>
      </c>
      <c r="BI493" s="199">
        <f>IF(N493="nulová",J493,0)</f>
        <v>0</v>
      </c>
      <c r="BJ493" s="16" t="s">
        <v>84</v>
      </c>
      <c r="BK493" s="199">
        <f>ROUND(I493*H493,2)</f>
        <v>0</v>
      </c>
      <c r="BL493" s="16" t="s">
        <v>153</v>
      </c>
      <c r="BM493" s="198" t="s">
        <v>687</v>
      </c>
    </row>
    <row r="494" spans="1:65" s="2" customFormat="1" ht="10">
      <c r="A494" s="33"/>
      <c r="B494" s="34"/>
      <c r="C494" s="35"/>
      <c r="D494" s="200" t="s">
        <v>141</v>
      </c>
      <c r="E494" s="35"/>
      <c r="F494" s="201" t="s">
        <v>686</v>
      </c>
      <c r="G494" s="35"/>
      <c r="H494" s="35"/>
      <c r="I494" s="202"/>
      <c r="J494" s="35"/>
      <c r="K494" s="35"/>
      <c r="L494" s="38"/>
      <c r="M494" s="203"/>
      <c r="N494" s="204"/>
      <c r="O494" s="70"/>
      <c r="P494" s="70"/>
      <c r="Q494" s="70"/>
      <c r="R494" s="70"/>
      <c r="S494" s="70"/>
      <c r="T494" s="7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T494" s="16" t="s">
        <v>141</v>
      </c>
      <c r="AU494" s="16" t="s">
        <v>84</v>
      </c>
    </row>
    <row r="495" spans="1:65" s="13" customFormat="1" ht="10">
      <c r="B495" s="210"/>
      <c r="C495" s="211"/>
      <c r="D495" s="200" t="s">
        <v>227</v>
      </c>
      <c r="E495" s="212" t="s">
        <v>1</v>
      </c>
      <c r="F495" s="213" t="s">
        <v>688</v>
      </c>
      <c r="G495" s="211"/>
      <c r="H495" s="214">
        <v>1.35</v>
      </c>
      <c r="I495" s="215"/>
      <c r="J495" s="211"/>
      <c r="K495" s="211"/>
      <c r="L495" s="216"/>
      <c r="M495" s="217"/>
      <c r="N495" s="218"/>
      <c r="O495" s="218"/>
      <c r="P495" s="218"/>
      <c r="Q495" s="218"/>
      <c r="R495" s="218"/>
      <c r="S495" s="218"/>
      <c r="T495" s="219"/>
      <c r="AT495" s="220" t="s">
        <v>227</v>
      </c>
      <c r="AU495" s="220" t="s">
        <v>84</v>
      </c>
      <c r="AV495" s="13" t="s">
        <v>86</v>
      </c>
      <c r="AW495" s="13" t="s">
        <v>33</v>
      </c>
      <c r="AX495" s="13" t="s">
        <v>77</v>
      </c>
      <c r="AY495" s="220" t="s">
        <v>132</v>
      </c>
    </row>
    <row r="496" spans="1:65" s="14" customFormat="1" ht="10">
      <c r="B496" s="221"/>
      <c r="C496" s="222"/>
      <c r="D496" s="200" t="s">
        <v>227</v>
      </c>
      <c r="E496" s="223" t="s">
        <v>1</v>
      </c>
      <c r="F496" s="224" t="s">
        <v>229</v>
      </c>
      <c r="G496" s="222"/>
      <c r="H496" s="225">
        <v>1.35</v>
      </c>
      <c r="I496" s="226"/>
      <c r="J496" s="222"/>
      <c r="K496" s="222"/>
      <c r="L496" s="227"/>
      <c r="M496" s="228"/>
      <c r="N496" s="229"/>
      <c r="O496" s="229"/>
      <c r="P496" s="229"/>
      <c r="Q496" s="229"/>
      <c r="R496" s="229"/>
      <c r="S496" s="229"/>
      <c r="T496" s="230"/>
      <c r="AT496" s="231" t="s">
        <v>227</v>
      </c>
      <c r="AU496" s="231" t="s">
        <v>84</v>
      </c>
      <c r="AV496" s="14" t="s">
        <v>153</v>
      </c>
      <c r="AW496" s="14" t="s">
        <v>33</v>
      </c>
      <c r="AX496" s="14" t="s">
        <v>84</v>
      </c>
      <c r="AY496" s="231" t="s">
        <v>132</v>
      </c>
    </row>
    <row r="497" spans="1:65" s="12" customFormat="1" ht="25.9" customHeight="1">
      <c r="B497" s="170"/>
      <c r="C497" s="171"/>
      <c r="D497" s="172" t="s">
        <v>76</v>
      </c>
      <c r="E497" s="173" t="s">
        <v>335</v>
      </c>
      <c r="F497" s="173" t="s">
        <v>689</v>
      </c>
      <c r="G497" s="171"/>
      <c r="H497" s="171"/>
      <c r="I497" s="174"/>
      <c r="J497" s="175">
        <f>BK497</f>
        <v>0</v>
      </c>
      <c r="K497" s="171"/>
      <c r="L497" s="176"/>
      <c r="M497" s="177"/>
      <c r="N497" s="178"/>
      <c r="O497" s="178"/>
      <c r="P497" s="179">
        <f>SUM(P498:P533)</f>
        <v>0</v>
      </c>
      <c r="Q497" s="178"/>
      <c r="R497" s="179">
        <f>SUM(R498:R533)</f>
        <v>0</v>
      </c>
      <c r="S497" s="178"/>
      <c r="T497" s="180">
        <f>SUM(T498:T533)</f>
        <v>0</v>
      </c>
      <c r="AR497" s="181" t="s">
        <v>84</v>
      </c>
      <c r="AT497" s="182" t="s">
        <v>76</v>
      </c>
      <c r="AU497" s="182" t="s">
        <v>77</v>
      </c>
      <c r="AY497" s="181" t="s">
        <v>132</v>
      </c>
      <c r="BK497" s="183">
        <f>SUM(BK498:BK533)</f>
        <v>0</v>
      </c>
    </row>
    <row r="498" spans="1:65" s="2" customFormat="1" ht="16.5" customHeight="1">
      <c r="A498" s="33"/>
      <c r="B498" s="34"/>
      <c r="C498" s="186" t="s">
        <v>690</v>
      </c>
      <c r="D498" s="186" t="s">
        <v>135</v>
      </c>
      <c r="E498" s="187" t="s">
        <v>691</v>
      </c>
      <c r="F498" s="188" t="s">
        <v>692</v>
      </c>
      <c r="G498" s="189" t="s">
        <v>226</v>
      </c>
      <c r="H498" s="190">
        <v>75.704999999999998</v>
      </c>
      <c r="I498" s="191"/>
      <c r="J498" s="192">
        <f>ROUND(I498*H498,2)</f>
        <v>0</v>
      </c>
      <c r="K498" s="193"/>
      <c r="L498" s="38"/>
      <c r="M498" s="194" t="s">
        <v>1</v>
      </c>
      <c r="N498" s="195" t="s">
        <v>42</v>
      </c>
      <c r="O498" s="70"/>
      <c r="P498" s="196">
        <f>O498*H498</f>
        <v>0</v>
      </c>
      <c r="Q498" s="196">
        <v>0</v>
      </c>
      <c r="R498" s="196">
        <f>Q498*H498</f>
        <v>0</v>
      </c>
      <c r="S498" s="196">
        <v>0</v>
      </c>
      <c r="T498" s="197">
        <f>S498*H498</f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198" t="s">
        <v>153</v>
      </c>
      <c r="AT498" s="198" t="s">
        <v>135</v>
      </c>
      <c r="AU498" s="198" t="s">
        <v>84</v>
      </c>
      <c r="AY498" s="16" t="s">
        <v>132</v>
      </c>
      <c r="BE498" s="199">
        <f>IF(N498="základní",J498,0)</f>
        <v>0</v>
      </c>
      <c r="BF498" s="199">
        <f>IF(N498="snížená",J498,0)</f>
        <v>0</v>
      </c>
      <c r="BG498" s="199">
        <f>IF(N498="zákl. přenesená",J498,0)</f>
        <v>0</v>
      </c>
      <c r="BH498" s="199">
        <f>IF(N498="sníž. přenesená",J498,0)</f>
        <v>0</v>
      </c>
      <c r="BI498" s="199">
        <f>IF(N498="nulová",J498,0)</f>
        <v>0</v>
      </c>
      <c r="BJ498" s="16" t="s">
        <v>84</v>
      </c>
      <c r="BK498" s="199">
        <f>ROUND(I498*H498,2)</f>
        <v>0</v>
      </c>
      <c r="BL498" s="16" t="s">
        <v>153</v>
      </c>
      <c r="BM498" s="198" t="s">
        <v>693</v>
      </c>
    </row>
    <row r="499" spans="1:65" s="2" customFormat="1" ht="10">
      <c r="A499" s="33"/>
      <c r="B499" s="34"/>
      <c r="C499" s="35"/>
      <c r="D499" s="200" t="s">
        <v>141</v>
      </c>
      <c r="E499" s="35"/>
      <c r="F499" s="201" t="s">
        <v>692</v>
      </c>
      <c r="G499" s="35"/>
      <c r="H499" s="35"/>
      <c r="I499" s="202"/>
      <c r="J499" s="35"/>
      <c r="K499" s="35"/>
      <c r="L499" s="38"/>
      <c r="M499" s="203"/>
      <c r="N499" s="204"/>
      <c r="O499" s="70"/>
      <c r="P499" s="70"/>
      <c r="Q499" s="70"/>
      <c r="R499" s="70"/>
      <c r="S499" s="70"/>
      <c r="T499" s="71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T499" s="16" t="s">
        <v>141</v>
      </c>
      <c r="AU499" s="16" t="s">
        <v>84</v>
      </c>
    </row>
    <row r="500" spans="1:65" s="13" customFormat="1" ht="10">
      <c r="B500" s="210"/>
      <c r="C500" s="211"/>
      <c r="D500" s="200" t="s">
        <v>227</v>
      </c>
      <c r="E500" s="212" t="s">
        <v>1</v>
      </c>
      <c r="F500" s="213" t="s">
        <v>694</v>
      </c>
      <c r="G500" s="211"/>
      <c r="H500" s="214">
        <v>7.4050000000000002</v>
      </c>
      <c r="I500" s="215"/>
      <c r="J500" s="211"/>
      <c r="K500" s="211"/>
      <c r="L500" s="216"/>
      <c r="M500" s="217"/>
      <c r="N500" s="218"/>
      <c r="O500" s="218"/>
      <c r="P500" s="218"/>
      <c r="Q500" s="218"/>
      <c r="R500" s="218"/>
      <c r="S500" s="218"/>
      <c r="T500" s="219"/>
      <c r="AT500" s="220" t="s">
        <v>227</v>
      </c>
      <c r="AU500" s="220" t="s">
        <v>84</v>
      </c>
      <c r="AV500" s="13" t="s">
        <v>86</v>
      </c>
      <c r="AW500" s="13" t="s">
        <v>33</v>
      </c>
      <c r="AX500" s="13" t="s">
        <v>77</v>
      </c>
      <c r="AY500" s="220" t="s">
        <v>132</v>
      </c>
    </row>
    <row r="501" spans="1:65" s="13" customFormat="1" ht="10">
      <c r="B501" s="210"/>
      <c r="C501" s="211"/>
      <c r="D501" s="200" t="s">
        <v>227</v>
      </c>
      <c r="E501" s="212" t="s">
        <v>1</v>
      </c>
      <c r="F501" s="213" t="s">
        <v>640</v>
      </c>
      <c r="G501" s="211"/>
      <c r="H501" s="214">
        <v>34.799999999999997</v>
      </c>
      <c r="I501" s="215"/>
      <c r="J501" s="211"/>
      <c r="K501" s="211"/>
      <c r="L501" s="216"/>
      <c r="M501" s="217"/>
      <c r="N501" s="218"/>
      <c r="O501" s="218"/>
      <c r="P501" s="218"/>
      <c r="Q501" s="218"/>
      <c r="R501" s="218"/>
      <c r="S501" s="218"/>
      <c r="T501" s="219"/>
      <c r="AT501" s="220" t="s">
        <v>227</v>
      </c>
      <c r="AU501" s="220" t="s">
        <v>84</v>
      </c>
      <c r="AV501" s="13" t="s">
        <v>86</v>
      </c>
      <c r="AW501" s="13" t="s">
        <v>33</v>
      </c>
      <c r="AX501" s="13" t="s">
        <v>77</v>
      </c>
      <c r="AY501" s="220" t="s">
        <v>132</v>
      </c>
    </row>
    <row r="502" spans="1:65" s="13" customFormat="1" ht="10">
      <c r="B502" s="210"/>
      <c r="C502" s="211"/>
      <c r="D502" s="200" t="s">
        <v>227</v>
      </c>
      <c r="E502" s="212" t="s">
        <v>1</v>
      </c>
      <c r="F502" s="213" t="s">
        <v>637</v>
      </c>
      <c r="G502" s="211"/>
      <c r="H502" s="214">
        <v>29</v>
      </c>
      <c r="I502" s="215"/>
      <c r="J502" s="211"/>
      <c r="K502" s="211"/>
      <c r="L502" s="216"/>
      <c r="M502" s="217"/>
      <c r="N502" s="218"/>
      <c r="O502" s="218"/>
      <c r="P502" s="218"/>
      <c r="Q502" s="218"/>
      <c r="R502" s="218"/>
      <c r="S502" s="218"/>
      <c r="T502" s="219"/>
      <c r="AT502" s="220" t="s">
        <v>227</v>
      </c>
      <c r="AU502" s="220" t="s">
        <v>84</v>
      </c>
      <c r="AV502" s="13" t="s">
        <v>86</v>
      </c>
      <c r="AW502" s="13" t="s">
        <v>33</v>
      </c>
      <c r="AX502" s="13" t="s">
        <v>77</v>
      </c>
      <c r="AY502" s="220" t="s">
        <v>132</v>
      </c>
    </row>
    <row r="503" spans="1:65" s="13" customFormat="1" ht="10">
      <c r="B503" s="210"/>
      <c r="C503" s="211"/>
      <c r="D503" s="200" t="s">
        <v>227</v>
      </c>
      <c r="E503" s="212" t="s">
        <v>1</v>
      </c>
      <c r="F503" s="213" t="s">
        <v>643</v>
      </c>
      <c r="G503" s="211"/>
      <c r="H503" s="214">
        <v>4.5</v>
      </c>
      <c r="I503" s="215"/>
      <c r="J503" s="211"/>
      <c r="K503" s="211"/>
      <c r="L503" s="216"/>
      <c r="M503" s="217"/>
      <c r="N503" s="218"/>
      <c r="O503" s="218"/>
      <c r="P503" s="218"/>
      <c r="Q503" s="218"/>
      <c r="R503" s="218"/>
      <c r="S503" s="218"/>
      <c r="T503" s="219"/>
      <c r="AT503" s="220" t="s">
        <v>227</v>
      </c>
      <c r="AU503" s="220" t="s">
        <v>84</v>
      </c>
      <c r="AV503" s="13" t="s">
        <v>86</v>
      </c>
      <c r="AW503" s="13" t="s">
        <v>33</v>
      </c>
      <c r="AX503" s="13" t="s">
        <v>77</v>
      </c>
      <c r="AY503" s="220" t="s">
        <v>132</v>
      </c>
    </row>
    <row r="504" spans="1:65" s="14" customFormat="1" ht="10">
      <c r="B504" s="221"/>
      <c r="C504" s="222"/>
      <c r="D504" s="200" t="s">
        <v>227</v>
      </c>
      <c r="E504" s="223" t="s">
        <v>1</v>
      </c>
      <c r="F504" s="224" t="s">
        <v>229</v>
      </c>
      <c r="G504" s="222"/>
      <c r="H504" s="225">
        <v>75.704999999999998</v>
      </c>
      <c r="I504" s="226"/>
      <c r="J504" s="222"/>
      <c r="K504" s="222"/>
      <c r="L504" s="227"/>
      <c r="M504" s="228"/>
      <c r="N504" s="229"/>
      <c r="O504" s="229"/>
      <c r="P504" s="229"/>
      <c r="Q504" s="229"/>
      <c r="R504" s="229"/>
      <c r="S504" s="229"/>
      <c r="T504" s="230"/>
      <c r="AT504" s="231" t="s">
        <v>227</v>
      </c>
      <c r="AU504" s="231" t="s">
        <v>84</v>
      </c>
      <c r="AV504" s="14" t="s">
        <v>153</v>
      </c>
      <c r="AW504" s="14" t="s">
        <v>33</v>
      </c>
      <c r="AX504" s="14" t="s">
        <v>84</v>
      </c>
      <c r="AY504" s="231" t="s">
        <v>132</v>
      </c>
    </row>
    <row r="505" spans="1:65" s="2" customFormat="1" ht="16.5" customHeight="1">
      <c r="A505" s="33"/>
      <c r="B505" s="34"/>
      <c r="C505" s="186" t="s">
        <v>443</v>
      </c>
      <c r="D505" s="186" t="s">
        <v>135</v>
      </c>
      <c r="E505" s="187" t="s">
        <v>695</v>
      </c>
      <c r="F505" s="188" t="s">
        <v>696</v>
      </c>
      <c r="G505" s="189" t="s">
        <v>240</v>
      </c>
      <c r="H505" s="190">
        <v>71.5</v>
      </c>
      <c r="I505" s="191"/>
      <c r="J505" s="192">
        <f>ROUND(I505*H505,2)</f>
        <v>0</v>
      </c>
      <c r="K505" s="193"/>
      <c r="L505" s="38"/>
      <c r="M505" s="194" t="s">
        <v>1</v>
      </c>
      <c r="N505" s="195" t="s">
        <v>42</v>
      </c>
      <c r="O505" s="70"/>
      <c r="P505" s="196">
        <f>O505*H505</f>
        <v>0</v>
      </c>
      <c r="Q505" s="196">
        <v>0</v>
      </c>
      <c r="R505" s="196">
        <f>Q505*H505</f>
        <v>0</v>
      </c>
      <c r="S505" s="196">
        <v>0</v>
      </c>
      <c r="T505" s="197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198" t="s">
        <v>153</v>
      </c>
      <c r="AT505" s="198" t="s">
        <v>135</v>
      </c>
      <c r="AU505" s="198" t="s">
        <v>84</v>
      </c>
      <c r="AY505" s="16" t="s">
        <v>132</v>
      </c>
      <c r="BE505" s="199">
        <f>IF(N505="základní",J505,0)</f>
        <v>0</v>
      </c>
      <c r="BF505" s="199">
        <f>IF(N505="snížená",J505,0)</f>
        <v>0</v>
      </c>
      <c r="BG505" s="199">
        <f>IF(N505="zákl. přenesená",J505,0)</f>
        <v>0</v>
      </c>
      <c r="BH505" s="199">
        <f>IF(N505="sníž. přenesená",J505,0)</f>
        <v>0</v>
      </c>
      <c r="BI505" s="199">
        <f>IF(N505="nulová",J505,0)</f>
        <v>0</v>
      </c>
      <c r="BJ505" s="16" t="s">
        <v>84</v>
      </c>
      <c r="BK505" s="199">
        <f>ROUND(I505*H505,2)</f>
        <v>0</v>
      </c>
      <c r="BL505" s="16" t="s">
        <v>153</v>
      </c>
      <c r="BM505" s="198" t="s">
        <v>697</v>
      </c>
    </row>
    <row r="506" spans="1:65" s="2" customFormat="1" ht="10">
      <c r="A506" s="33"/>
      <c r="B506" s="34"/>
      <c r="C506" s="35"/>
      <c r="D506" s="200" t="s">
        <v>141</v>
      </c>
      <c r="E506" s="35"/>
      <c r="F506" s="201" t="s">
        <v>696</v>
      </c>
      <c r="G506" s="35"/>
      <c r="H506" s="35"/>
      <c r="I506" s="202"/>
      <c r="J506" s="35"/>
      <c r="K506" s="35"/>
      <c r="L506" s="38"/>
      <c r="M506" s="203"/>
      <c r="N506" s="204"/>
      <c r="O506" s="70"/>
      <c r="P506" s="70"/>
      <c r="Q506" s="70"/>
      <c r="R506" s="70"/>
      <c r="S506" s="70"/>
      <c r="T506" s="71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T506" s="16" t="s">
        <v>141</v>
      </c>
      <c r="AU506" s="16" t="s">
        <v>84</v>
      </c>
    </row>
    <row r="507" spans="1:65" s="13" customFormat="1" ht="10">
      <c r="B507" s="210"/>
      <c r="C507" s="211"/>
      <c r="D507" s="200" t="s">
        <v>227</v>
      </c>
      <c r="E507" s="212" t="s">
        <v>1</v>
      </c>
      <c r="F507" s="213" t="s">
        <v>540</v>
      </c>
      <c r="G507" s="211"/>
      <c r="H507" s="214">
        <v>71.5</v>
      </c>
      <c r="I507" s="215"/>
      <c r="J507" s="211"/>
      <c r="K507" s="211"/>
      <c r="L507" s="216"/>
      <c r="M507" s="217"/>
      <c r="N507" s="218"/>
      <c r="O507" s="218"/>
      <c r="P507" s="218"/>
      <c r="Q507" s="218"/>
      <c r="R507" s="218"/>
      <c r="S507" s="218"/>
      <c r="T507" s="219"/>
      <c r="AT507" s="220" t="s">
        <v>227</v>
      </c>
      <c r="AU507" s="220" t="s">
        <v>84</v>
      </c>
      <c r="AV507" s="13" t="s">
        <v>86</v>
      </c>
      <c r="AW507" s="13" t="s">
        <v>33</v>
      </c>
      <c r="AX507" s="13" t="s">
        <v>77</v>
      </c>
      <c r="AY507" s="220" t="s">
        <v>132</v>
      </c>
    </row>
    <row r="508" spans="1:65" s="14" customFormat="1" ht="10">
      <c r="B508" s="221"/>
      <c r="C508" s="222"/>
      <c r="D508" s="200" t="s">
        <v>227</v>
      </c>
      <c r="E508" s="223" t="s">
        <v>1</v>
      </c>
      <c r="F508" s="224" t="s">
        <v>229</v>
      </c>
      <c r="G508" s="222"/>
      <c r="H508" s="225">
        <v>71.5</v>
      </c>
      <c r="I508" s="226"/>
      <c r="J508" s="222"/>
      <c r="K508" s="222"/>
      <c r="L508" s="227"/>
      <c r="M508" s="228"/>
      <c r="N508" s="229"/>
      <c r="O508" s="229"/>
      <c r="P508" s="229"/>
      <c r="Q508" s="229"/>
      <c r="R508" s="229"/>
      <c r="S508" s="229"/>
      <c r="T508" s="230"/>
      <c r="AT508" s="231" t="s">
        <v>227</v>
      </c>
      <c r="AU508" s="231" t="s">
        <v>84</v>
      </c>
      <c r="AV508" s="14" t="s">
        <v>153</v>
      </c>
      <c r="AW508" s="14" t="s">
        <v>33</v>
      </c>
      <c r="AX508" s="14" t="s">
        <v>84</v>
      </c>
      <c r="AY508" s="231" t="s">
        <v>132</v>
      </c>
    </row>
    <row r="509" spans="1:65" s="2" customFormat="1" ht="16.5" customHeight="1">
      <c r="A509" s="33"/>
      <c r="B509" s="34"/>
      <c r="C509" s="186" t="s">
        <v>698</v>
      </c>
      <c r="D509" s="186" t="s">
        <v>135</v>
      </c>
      <c r="E509" s="187" t="s">
        <v>699</v>
      </c>
      <c r="F509" s="188" t="s">
        <v>700</v>
      </c>
      <c r="G509" s="189" t="s">
        <v>226</v>
      </c>
      <c r="H509" s="190">
        <v>18.12</v>
      </c>
      <c r="I509" s="191"/>
      <c r="J509" s="192">
        <f>ROUND(I509*H509,2)</f>
        <v>0</v>
      </c>
      <c r="K509" s="193"/>
      <c r="L509" s="38"/>
      <c r="M509" s="194" t="s">
        <v>1</v>
      </c>
      <c r="N509" s="195" t="s">
        <v>42</v>
      </c>
      <c r="O509" s="70"/>
      <c r="P509" s="196">
        <f>O509*H509</f>
        <v>0</v>
      </c>
      <c r="Q509" s="196">
        <v>0</v>
      </c>
      <c r="R509" s="196">
        <f>Q509*H509</f>
        <v>0</v>
      </c>
      <c r="S509" s="196">
        <v>0</v>
      </c>
      <c r="T509" s="197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98" t="s">
        <v>153</v>
      </c>
      <c r="AT509" s="198" t="s">
        <v>135</v>
      </c>
      <c r="AU509" s="198" t="s">
        <v>84</v>
      </c>
      <c r="AY509" s="16" t="s">
        <v>132</v>
      </c>
      <c r="BE509" s="199">
        <f>IF(N509="základní",J509,0)</f>
        <v>0</v>
      </c>
      <c r="BF509" s="199">
        <f>IF(N509="snížená",J509,0)</f>
        <v>0</v>
      </c>
      <c r="BG509" s="199">
        <f>IF(N509="zákl. přenesená",J509,0)</f>
        <v>0</v>
      </c>
      <c r="BH509" s="199">
        <f>IF(N509="sníž. přenesená",J509,0)</f>
        <v>0</v>
      </c>
      <c r="BI509" s="199">
        <f>IF(N509="nulová",J509,0)</f>
        <v>0</v>
      </c>
      <c r="BJ509" s="16" t="s">
        <v>84</v>
      </c>
      <c r="BK509" s="199">
        <f>ROUND(I509*H509,2)</f>
        <v>0</v>
      </c>
      <c r="BL509" s="16" t="s">
        <v>153</v>
      </c>
      <c r="BM509" s="198" t="s">
        <v>701</v>
      </c>
    </row>
    <row r="510" spans="1:65" s="2" customFormat="1" ht="10">
      <c r="A510" s="33"/>
      <c r="B510" s="34"/>
      <c r="C510" s="35"/>
      <c r="D510" s="200" t="s">
        <v>141</v>
      </c>
      <c r="E510" s="35"/>
      <c r="F510" s="201" t="s">
        <v>700</v>
      </c>
      <c r="G510" s="35"/>
      <c r="H510" s="35"/>
      <c r="I510" s="202"/>
      <c r="J510" s="35"/>
      <c r="K510" s="35"/>
      <c r="L510" s="38"/>
      <c r="M510" s="203"/>
      <c r="N510" s="204"/>
      <c r="O510" s="70"/>
      <c r="P510" s="70"/>
      <c r="Q510" s="70"/>
      <c r="R510" s="70"/>
      <c r="S510" s="70"/>
      <c r="T510" s="71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T510" s="16" t="s">
        <v>141</v>
      </c>
      <c r="AU510" s="16" t="s">
        <v>84</v>
      </c>
    </row>
    <row r="511" spans="1:65" s="13" customFormat="1" ht="10">
      <c r="B511" s="210"/>
      <c r="C511" s="211"/>
      <c r="D511" s="200" t="s">
        <v>227</v>
      </c>
      <c r="E511" s="212" t="s">
        <v>1</v>
      </c>
      <c r="F511" s="213" t="s">
        <v>702</v>
      </c>
      <c r="G511" s="211"/>
      <c r="H511" s="214">
        <v>18.12</v>
      </c>
      <c r="I511" s="215"/>
      <c r="J511" s="211"/>
      <c r="K511" s="211"/>
      <c r="L511" s="216"/>
      <c r="M511" s="217"/>
      <c r="N511" s="218"/>
      <c r="O511" s="218"/>
      <c r="P511" s="218"/>
      <c r="Q511" s="218"/>
      <c r="R511" s="218"/>
      <c r="S511" s="218"/>
      <c r="T511" s="219"/>
      <c r="AT511" s="220" t="s">
        <v>227</v>
      </c>
      <c r="AU511" s="220" t="s">
        <v>84</v>
      </c>
      <c r="AV511" s="13" t="s">
        <v>86</v>
      </c>
      <c r="AW511" s="13" t="s">
        <v>33</v>
      </c>
      <c r="AX511" s="13" t="s">
        <v>77</v>
      </c>
      <c r="AY511" s="220" t="s">
        <v>132</v>
      </c>
    </row>
    <row r="512" spans="1:65" s="14" customFormat="1" ht="10">
      <c r="B512" s="221"/>
      <c r="C512" s="222"/>
      <c r="D512" s="200" t="s">
        <v>227</v>
      </c>
      <c r="E512" s="223" t="s">
        <v>1</v>
      </c>
      <c r="F512" s="224" t="s">
        <v>229</v>
      </c>
      <c r="G512" s="222"/>
      <c r="H512" s="225">
        <v>18.12</v>
      </c>
      <c r="I512" s="226"/>
      <c r="J512" s="222"/>
      <c r="K512" s="222"/>
      <c r="L512" s="227"/>
      <c r="M512" s="228"/>
      <c r="N512" s="229"/>
      <c r="O512" s="229"/>
      <c r="P512" s="229"/>
      <c r="Q512" s="229"/>
      <c r="R512" s="229"/>
      <c r="S512" s="229"/>
      <c r="T512" s="230"/>
      <c r="AT512" s="231" t="s">
        <v>227</v>
      </c>
      <c r="AU512" s="231" t="s">
        <v>84</v>
      </c>
      <c r="AV512" s="14" t="s">
        <v>153</v>
      </c>
      <c r="AW512" s="14" t="s">
        <v>33</v>
      </c>
      <c r="AX512" s="14" t="s">
        <v>84</v>
      </c>
      <c r="AY512" s="231" t="s">
        <v>132</v>
      </c>
    </row>
    <row r="513" spans="1:65" s="2" customFormat="1" ht="24.15" customHeight="1">
      <c r="A513" s="33"/>
      <c r="B513" s="34"/>
      <c r="C513" s="186" t="s">
        <v>449</v>
      </c>
      <c r="D513" s="186" t="s">
        <v>135</v>
      </c>
      <c r="E513" s="187" t="s">
        <v>703</v>
      </c>
      <c r="F513" s="188" t="s">
        <v>704</v>
      </c>
      <c r="G513" s="189" t="s">
        <v>226</v>
      </c>
      <c r="H513" s="190">
        <v>30.39</v>
      </c>
      <c r="I513" s="191"/>
      <c r="J513" s="192">
        <f>ROUND(I513*H513,2)</f>
        <v>0</v>
      </c>
      <c r="K513" s="193"/>
      <c r="L513" s="38"/>
      <c r="M513" s="194" t="s">
        <v>1</v>
      </c>
      <c r="N513" s="195" t="s">
        <v>42</v>
      </c>
      <c r="O513" s="70"/>
      <c r="P513" s="196">
        <f>O513*H513</f>
        <v>0</v>
      </c>
      <c r="Q513" s="196">
        <v>0</v>
      </c>
      <c r="R513" s="196">
        <f>Q513*H513</f>
        <v>0</v>
      </c>
      <c r="S513" s="196">
        <v>0</v>
      </c>
      <c r="T513" s="197">
        <f>S513*H513</f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198" t="s">
        <v>153</v>
      </c>
      <c r="AT513" s="198" t="s">
        <v>135</v>
      </c>
      <c r="AU513" s="198" t="s">
        <v>84</v>
      </c>
      <c r="AY513" s="16" t="s">
        <v>132</v>
      </c>
      <c r="BE513" s="199">
        <f>IF(N513="základní",J513,0)</f>
        <v>0</v>
      </c>
      <c r="BF513" s="199">
        <f>IF(N513="snížená",J513,0)</f>
        <v>0</v>
      </c>
      <c r="BG513" s="199">
        <f>IF(N513="zákl. přenesená",J513,0)</f>
        <v>0</v>
      </c>
      <c r="BH513" s="199">
        <f>IF(N513="sníž. přenesená",J513,0)</f>
        <v>0</v>
      </c>
      <c r="BI513" s="199">
        <f>IF(N513="nulová",J513,0)</f>
        <v>0</v>
      </c>
      <c r="BJ513" s="16" t="s">
        <v>84</v>
      </c>
      <c r="BK513" s="199">
        <f>ROUND(I513*H513,2)</f>
        <v>0</v>
      </c>
      <c r="BL513" s="16" t="s">
        <v>153</v>
      </c>
      <c r="BM513" s="198" t="s">
        <v>705</v>
      </c>
    </row>
    <row r="514" spans="1:65" s="2" customFormat="1" ht="10">
      <c r="A514" s="33"/>
      <c r="B514" s="34"/>
      <c r="C514" s="35"/>
      <c r="D514" s="200" t="s">
        <v>141</v>
      </c>
      <c r="E514" s="35"/>
      <c r="F514" s="201" t="s">
        <v>704</v>
      </c>
      <c r="G514" s="35"/>
      <c r="H514" s="35"/>
      <c r="I514" s="202"/>
      <c r="J514" s="35"/>
      <c r="K514" s="35"/>
      <c r="L514" s="38"/>
      <c r="M514" s="203"/>
      <c r="N514" s="204"/>
      <c r="O514" s="70"/>
      <c r="P514" s="70"/>
      <c r="Q514" s="70"/>
      <c r="R514" s="70"/>
      <c r="S514" s="70"/>
      <c r="T514" s="71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T514" s="16" t="s">
        <v>141</v>
      </c>
      <c r="AU514" s="16" t="s">
        <v>84</v>
      </c>
    </row>
    <row r="515" spans="1:65" s="2" customFormat="1" ht="24.15" customHeight="1">
      <c r="A515" s="33"/>
      <c r="B515" s="34"/>
      <c r="C515" s="186" t="s">
        <v>706</v>
      </c>
      <c r="D515" s="186" t="s">
        <v>135</v>
      </c>
      <c r="E515" s="187" t="s">
        <v>707</v>
      </c>
      <c r="F515" s="188" t="s">
        <v>708</v>
      </c>
      <c r="G515" s="189" t="s">
        <v>226</v>
      </c>
      <c r="H515" s="190">
        <v>17.600000000000001</v>
      </c>
      <c r="I515" s="191"/>
      <c r="J515" s="192">
        <f>ROUND(I515*H515,2)</f>
        <v>0</v>
      </c>
      <c r="K515" s="193"/>
      <c r="L515" s="38"/>
      <c r="M515" s="194" t="s">
        <v>1</v>
      </c>
      <c r="N515" s="195" t="s">
        <v>42</v>
      </c>
      <c r="O515" s="70"/>
      <c r="P515" s="196">
        <f>O515*H515</f>
        <v>0</v>
      </c>
      <c r="Q515" s="196">
        <v>0</v>
      </c>
      <c r="R515" s="196">
        <f>Q515*H515</f>
        <v>0</v>
      </c>
      <c r="S515" s="196">
        <v>0</v>
      </c>
      <c r="T515" s="197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98" t="s">
        <v>153</v>
      </c>
      <c r="AT515" s="198" t="s">
        <v>135</v>
      </c>
      <c r="AU515" s="198" t="s">
        <v>84</v>
      </c>
      <c r="AY515" s="16" t="s">
        <v>132</v>
      </c>
      <c r="BE515" s="199">
        <f>IF(N515="základní",J515,0)</f>
        <v>0</v>
      </c>
      <c r="BF515" s="199">
        <f>IF(N515="snížená",J515,0)</f>
        <v>0</v>
      </c>
      <c r="BG515" s="199">
        <f>IF(N515="zákl. přenesená",J515,0)</f>
        <v>0</v>
      </c>
      <c r="BH515" s="199">
        <f>IF(N515="sníž. přenesená",J515,0)</f>
        <v>0</v>
      </c>
      <c r="BI515" s="199">
        <f>IF(N515="nulová",J515,0)</f>
        <v>0</v>
      </c>
      <c r="BJ515" s="16" t="s">
        <v>84</v>
      </c>
      <c r="BK515" s="199">
        <f>ROUND(I515*H515,2)</f>
        <v>0</v>
      </c>
      <c r="BL515" s="16" t="s">
        <v>153</v>
      </c>
      <c r="BM515" s="198" t="s">
        <v>709</v>
      </c>
    </row>
    <row r="516" spans="1:65" s="2" customFormat="1" ht="18">
      <c r="A516" s="33"/>
      <c r="B516" s="34"/>
      <c r="C516" s="35"/>
      <c r="D516" s="200" t="s">
        <v>141</v>
      </c>
      <c r="E516" s="35"/>
      <c r="F516" s="201" t="s">
        <v>708</v>
      </c>
      <c r="G516" s="35"/>
      <c r="H516" s="35"/>
      <c r="I516" s="202"/>
      <c r="J516" s="35"/>
      <c r="K516" s="35"/>
      <c r="L516" s="38"/>
      <c r="M516" s="203"/>
      <c r="N516" s="204"/>
      <c r="O516" s="70"/>
      <c r="P516" s="70"/>
      <c r="Q516" s="70"/>
      <c r="R516" s="70"/>
      <c r="S516" s="70"/>
      <c r="T516" s="71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T516" s="16" t="s">
        <v>141</v>
      </c>
      <c r="AU516" s="16" t="s">
        <v>84</v>
      </c>
    </row>
    <row r="517" spans="1:65" s="2" customFormat="1" ht="18">
      <c r="A517" s="33"/>
      <c r="B517" s="34"/>
      <c r="C517" s="35"/>
      <c r="D517" s="200" t="s">
        <v>142</v>
      </c>
      <c r="E517" s="35"/>
      <c r="F517" s="205" t="s">
        <v>710</v>
      </c>
      <c r="G517" s="35"/>
      <c r="H517" s="35"/>
      <c r="I517" s="202"/>
      <c r="J517" s="35"/>
      <c r="K517" s="35"/>
      <c r="L517" s="38"/>
      <c r="M517" s="203"/>
      <c r="N517" s="204"/>
      <c r="O517" s="70"/>
      <c r="P517" s="70"/>
      <c r="Q517" s="70"/>
      <c r="R517" s="70"/>
      <c r="S517" s="70"/>
      <c r="T517" s="71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T517" s="16" t="s">
        <v>142</v>
      </c>
      <c r="AU517" s="16" t="s">
        <v>84</v>
      </c>
    </row>
    <row r="518" spans="1:65" s="2" customFormat="1" ht="24.15" customHeight="1">
      <c r="A518" s="33"/>
      <c r="B518" s="34"/>
      <c r="C518" s="186" t="s">
        <v>454</v>
      </c>
      <c r="D518" s="186" t="s">
        <v>135</v>
      </c>
      <c r="E518" s="187" t="s">
        <v>711</v>
      </c>
      <c r="F518" s="188" t="s">
        <v>712</v>
      </c>
      <c r="G518" s="189" t="s">
        <v>226</v>
      </c>
      <c r="H518" s="190">
        <v>100.78</v>
      </c>
      <c r="I518" s="191"/>
      <c r="J518" s="192">
        <f>ROUND(I518*H518,2)</f>
        <v>0</v>
      </c>
      <c r="K518" s="193"/>
      <c r="L518" s="38"/>
      <c r="M518" s="194" t="s">
        <v>1</v>
      </c>
      <c r="N518" s="195" t="s">
        <v>42</v>
      </c>
      <c r="O518" s="70"/>
      <c r="P518" s="196">
        <f>O518*H518</f>
        <v>0</v>
      </c>
      <c r="Q518" s="196">
        <v>0</v>
      </c>
      <c r="R518" s="196">
        <f>Q518*H518</f>
        <v>0</v>
      </c>
      <c r="S518" s="196">
        <v>0</v>
      </c>
      <c r="T518" s="197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98" t="s">
        <v>153</v>
      </c>
      <c r="AT518" s="198" t="s">
        <v>135</v>
      </c>
      <c r="AU518" s="198" t="s">
        <v>84</v>
      </c>
      <c r="AY518" s="16" t="s">
        <v>132</v>
      </c>
      <c r="BE518" s="199">
        <f>IF(N518="základní",J518,0)</f>
        <v>0</v>
      </c>
      <c r="BF518" s="199">
        <f>IF(N518="snížená",J518,0)</f>
        <v>0</v>
      </c>
      <c r="BG518" s="199">
        <f>IF(N518="zákl. přenesená",J518,0)</f>
        <v>0</v>
      </c>
      <c r="BH518" s="199">
        <f>IF(N518="sníž. přenesená",J518,0)</f>
        <v>0</v>
      </c>
      <c r="BI518" s="199">
        <f>IF(N518="nulová",J518,0)</f>
        <v>0</v>
      </c>
      <c r="BJ518" s="16" t="s">
        <v>84</v>
      </c>
      <c r="BK518" s="199">
        <f>ROUND(I518*H518,2)</f>
        <v>0</v>
      </c>
      <c r="BL518" s="16" t="s">
        <v>153</v>
      </c>
      <c r="BM518" s="198" t="s">
        <v>713</v>
      </c>
    </row>
    <row r="519" spans="1:65" s="2" customFormat="1" ht="18">
      <c r="A519" s="33"/>
      <c r="B519" s="34"/>
      <c r="C519" s="35"/>
      <c r="D519" s="200" t="s">
        <v>141</v>
      </c>
      <c r="E519" s="35"/>
      <c r="F519" s="201" t="s">
        <v>712</v>
      </c>
      <c r="G519" s="35"/>
      <c r="H519" s="35"/>
      <c r="I519" s="202"/>
      <c r="J519" s="35"/>
      <c r="K519" s="35"/>
      <c r="L519" s="38"/>
      <c r="M519" s="203"/>
      <c r="N519" s="204"/>
      <c r="O519" s="70"/>
      <c r="P519" s="70"/>
      <c r="Q519" s="70"/>
      <c r="R519" s="70"/>
      <c r="S519" s="70"/>
      <c r="T519" s="71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T519" s="16" t="s">
        <v>141</v>
      </c>
      <c r="AU519" s="16" t="s">
        <v>84</v>
      </c>
    </row>
    <row r="520" spans="1:65" s="2" customFormat="1" ht="63">
      <c r="A520" s="33"/>
      <c r="B520" s="34"/>
      <c r="C520" s="35"/>
      <c r="D520" s="200" t="s">
        <v>142</v>
      </c>
      <c r="E520" s="35"/>
      <c r="F520" s="205" t="s">
        <v>714</v>
      </c>
      <c r="G520" s="35"/>
      <c r="H520" s="35"/>
      <c r="I520" s="202"/>
      <c r="J520" s="35"/>
      <c r="K520" s="35"/>
      <c r="L520" s="38"/>
      <c r="M520" s="203"/>
      <c r="N520" s="204"/>
      <c r="O520" s="70"/>
      <c r="P520" s="70"/>
      <c r="Q520" s="70"/>
      <c r="R520" s="70"/>
      <c r="S520" s="70"/>
      <c r="T520" s="71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T520" s="16" t="s">
        <v>142</v>
      </c>
      <c r="AU520" s="16" t="s">
        <v>84</v>
      </c>
    </row>
    <row r="521" spans="1:65" s="2" customFormat="1" ht="16.5" customHeight="1">
      <c r="A521" s="33"/>
      <c r="B521" s="34"/>
      <c r="C521" s="186" t="s">
        <v>715</v>
      </c>
      <c r="D521" s="186" t="s">
        <v>135</v>
      </c>
      <c r="E521" s="187" t="s">
        <v>716</v>
      </c>
      <c r="F521" s="188" t="s">
        <v>717</v>
      </c>
      <c r="G521" s="189" t="s">
        <v>226</v>
      </c>
      <c r="H521" s="190">
        <v>100.78</v>
      </c>
      <c r="I521" s="191"/>
      <c r="J521" s="192">
        <f>ROUND(I521*H521,2)</f>
        <v>0</v>
      </c>
      <c r="K521" s="193"/>
      <c r="L521" s="38"/>
      <c r="M521" s="194" t="s">
        <v>1</v>
      </c>
      <c r="N521" s="195" t="s">
        <v>42</v>
      </c>
      <c r="O521" s="70"/>
      <c r="P521" s="196">
        <f>O521*H521</f>
        <v>0</v>
      </c>
      <c r="Q521" s="196">
        <v>0</v>
      </c>
      <c r="R521" s="196">
        <f>Q521*H521</f>
        <v>0</v>
      </c>
      <c r="S521" s="196">
        <v>0</v>
      </c>
      <c r="T521" s="197">
        <f>S521*H521</f>
        <v>0</v>
      </c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R521" s="198" t="s">
        <v>153</v>
      </c>
      <c r="AT521" s="198" t="s">
        <v>135</v>
      </c>
      <c r="AU521" s="198" t="s">
        <v>84</v>
      </c>
      <c r="AY521" s="16" t="s">
        <v>132</v>
      </c>
      <c r="BE521" s="199">
        <f>IF(N521="základní",J521,0)</f>
        <v>0</v>
      </c>
      <c r="BF521" s="199">
        <f>IF(N521="snížená",J521,0)</f>
        <v>0</v>
      </c>
      <c r="BG521" s="199">
        <f>IF(N521="zákl. přenesená",J521,0)</f>
        <v>0</v>
      </c>
      <c r="BH521" s="199">
        <f>IF(N521="sníž. přenesená",J521,0)</f>
        <v>0</v>
      </c>
      <c r="BI521" s="199">
        <f>IF(N521="nulová",J521,0)</f>
        <v>0</v>
      </c>
      <c r="BJ521" s="16" t="s">
        <v>84</v>
      </c>
      <c r="BK521" s="199">
        <f>ROUND(I521*H521,2)</f>
        <v>0</v>
      </c>
      <c r="BL521" s="16" t="s">
        <v>153</v>
      </c>
      <c r="BM521" s="198" t="s">
        <v>718</v>
      </c>
    </row>
    <row r="522" spans="1:65" s="2" customFormat="1" ht="10">
      <c r="A522" s="33"/>
      <c r="B522" s="34"/>
      <c r="C522" s="35"/>
      <c r="D522" s="200" t="s">
        <v>141</v>
      </c>
      <c r="E522" s="35"/>
      <c r="F522" s="201" t="s">
        <v>717</v>
      </c>
      <c r="G522" s="35"/>
      <c r="H522" s="35"/>
      <c r="I522" s="202"/>
      <c r="J522" s="35"/>
      <c r="K522" s="35"/>
      <c r="L522" s="38"/>
      <c r="M522" s="203"/>
      <c r="N522" s="204"/>
      <c r="O522" s="70"/>
      <c r="P522" s="70"/>
      <c r="Q522" s="70"/>
      <c r="R522" s="70"/>
      <c r="S522" s="70"/>
      <c r="T522" s="71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T522" s="16" t="s">
        <v>141</v>
      </c>
      <c r="AU522" s="16" t="s">
        <v>84</v>
      </c>
    </row>
    <row r="523" spans="1:65" s="2" customFormat="1" ht="24.15" customHeight="1">
      <c r="A523" s="33"/>
      <c r="B523" s="34"/>
      <c r="C523" s="186" t="s">
        <v>458</v>
      </c>
      <c r="D523" s="186" t="s">
        <v>135</v>
      </c>
      <c r="E523" s="187" t="s">
        <v>719</v>
      </c>
      <c r="F523" s="188" t="s">
        <v>720</v>
      </c>
      <c r="G523" s="189" t="s">
        <v>226</v>
      </c>
      <c r="H523" s="190">
        <v>18.5</v>
      </c>
      <c r="I523" s="191"/>
      <c r="J523" s="192">
        <f>ROUND(I523*H523,2)</f>
        <v>0</v>
      </c>
      <c r="K523" s="193"/>
      <c r="L523" s="38"/>
      <c r="M523" s="194" t="s">
        <v>1</v>
      </c>
      <c r="N523" s="195" t="s">
        <v>42</v>
      </c>
      <c r="O523" s="70"/>
      <c r="P523" s="196">
        <f>O523*H523</f>
        <v>0</v>
      </c>
      <c r="Q523" s="196">
        <v>0</v>
      </c>
      <c r="R523" s="196">
        <f>Q523*H523</f>
        <v>0</v>
      </c>
      <c r="S523" s="196">
        <v>0</v>
      </c>
      <c r="T523" s="197">
        <f>S523*H523</f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98" t="s">
        <v>153</v>
      </c>
      <c r="AT523" s="198" t="s">
        <v>135</v>
      </c>
      <c r="AU523" s="198" t="s">
        <v>84</v>
      </c>
      <c r="AY523" s="16" t="s">
        <v>132</v>
      </c>
      <c r="BE523" s="199">
        <f>IF(N523="základní",J523,0)</f>
        <v>0</v>
      </c>
      <c r="BF523" s="199">
        <f>IF(N523="snížená",J523,0)</f>
        <v>0</v>
      </c>
      <c r="BG523" s="199">
        <f>IF(N523="zákl. přenesená",J523,0)</f>
        <v>0</v>
      </c>
      <c r="BH523" s="199">
        <f>IF(N523="sníž. přenesená",J523,0)</f>
        <v>0</v>
      </c>
      <c r="BI523" s="199">
        <f>IF(N523="nulová",J523,0)</f>
        <v>0</v>
      </c>
      <c r="BJ523" s="16" t="s">
        <v>84</v>
      </c>
      <c r="BK523" s="199">
        <f>ROUND(I523*H523,2)</f>
        <v>0</v>
      </c>
      <c r="BL523" s="16" t="s">
        <v>153</v>
      </c>
      <c r="BM523" s="198" t="s">
        <v>721</v>
      </c>
    </row>
    <row r="524" spans="1:65" s="2" customFormat="1" ht="10">
      <c r="A524" s="33"/>
      <c r="B524" s="34"/>
      <c r="C524" s="35"/>
      <c r="D524" s="200" t="s">
        <v>141</v>
      </c>
      <c r="E524" s="35"/>
      <c r="F524" s="201" t="s">
        <v>720</v>
      </c>
      <c r="G524" s="35"/>
      <c r="H524" s="35"/>
      <c r="I524" s="202"/>
      <c r="J524" s="35"/>
      <c r="K524" s="35"/>
      <c r="L524" s="38"/>
      <c r="M524" s="203"/>
      <c r="N524" s="204"/>
      <c r="O524" s="70"/>
      <c r="P524" s="70"/>
      <c r="Q524" s="70"/>
      <c r="R524" s="70"/>
      <c r="S524" s="70"/>
      <c r="T524" s="71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T524" s="16" t="s">
        <v>141</v>
      </c>
      <c r="AU524" s="16" t="s">
        <v>84</v>
      </c>
    </row>
    <row r="525" spans="1:65" s="2" customFormat="1" ht="72">
      <c r="A525" s="33"/>
      <c r="B525" s="34"/>
      <c r="C525" s="35"/>
      <c r="D525" s="200" t="s">
        <v>142</v>
      </c>
      <c r="E525" s="35"/>
      <c r="F525" s="205" t="s">
        <v>722</v>
      </c>
      <c r="G525" s="35"/>
      <c r="H525" s="35"/>
      <c r="I525" s="202"/>
      <c r="J525" s="35"/>
      <c r="K525" s="35"/>
      <c r="L525" s="38"/>
      <c r="M525" s="203"/>
      <c r="N525" s="204"/>
      <c r="O525" s="70"/>
      <c r="P525" s="70"/>
      <c r="Q525" s="70"/>
      <c r="R525" s="70"/>
      <c r="S525" s="70"/>
      <c r="T525" s="71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T525" s="16" t="s">
        <v>142</v>
      </c>
      <c r="AU525" s="16" t="s">
        <v>84</v>
      </c>
    </row>
    <row r="526" spans="1:65" s="13" customFormat="1" ht="10">
      <c r="B526" s="210"/>
      <c r="C526" s="211"/>
      <c r="D526" s="200" t="s">
        <v>227</v>
      </c>
      <c r="E526" s="212" t="s">
        <v>1</v>
      </c>
      <c r="F526" s="213" t="s">
        <v>723</v>
      </c>
      <c r="G526" s="211"/>
      <c r="H526" s="214">
        <v>3.32</v>
      </c>
      <c r="I526" s="215"/>
      <c r="J526" s="211"/>
      <c r="K526" s="211"/>
      <c r="L526" s="216"/>
      <c r="M526" s="217"/>
      <c r="N526" s="218"/>
      <c r="O526" s="218"/>
      <c r="P526" s="218"/>
      <c r="Q526" s="218"/>
      <c r="R526" s="218"/>
      <c r="S526" s="218"/>
      <c r="T526" s="219"/>
      <c r="AT526" s="220" t="s">
        <v>227</v>
      </c>
      <c r="AU526" s="220" t="s">
        <v>84</v>
      </c>
      <c r="AV526" s="13" t="s">
        <v>86</v>
      </c>
      <c r="AW526" s="13" t="s">
        <v>33</v>
      </c>
      <c r="AX526" s="13" t="s">
        <v>77</v>
      </c>
      <c r="AY526" s="220" t="s">
        <v>132</v>
      </c>
    </row>
    <row r="527" spans="1:65" s="13" customFormat="1" ht="10">
      <c r="B527" s="210"/>
      <c r="C527" s="211"/>
      <c r="D527" s="200" t="s">
        <v>227</v>
      </c>
      <c r="E527" s="212" t="s">
        <v>1</v>
      </c>
      <c r="F527" s="213" t="s">
        <v>724</v>
      </c>
      <c r="G527" s="211"/>
      <c r="H527" s="214">
        <v>7.04</v>
      </c>
      <c r="I527" s="215"/>
      <c r="J527" s="211"/>
      <c r="K527" s="211"/>
      <c r="L527" s="216"/>
      <c r="M527" s="217"/>
      <c r="N527" s="218"/>
      <c r="O527" s="218"/>
      <c r="P527" s="218"/>
      <c r="Q527" s="218"/>
      <c r="R527" s="218"/>
      <c r="S527" s="218"/>
      <c r="T527" s="219"/>
      <c r="AT527" s="220" t="s">
        <v>227</v>
      </c>
      <c r="AU527" s="220" t="s">
        <v>84</v>
      </c>
      <c r="AV527" s="13" t="s">
        <v>86</v>
      </c>
      <c r="AW527" s="13" t="s">
        <v>33</v>
      </c>
      <c r="AX527" s="13" t="s">
        <v>77</v>
      </c>
      <c r="AY527" s="220" t="s">
        <v>132</v>
      </c>
    </row>
    <row r="528" spans="1:65" s="13" customFormat="1" ht="10">
      <c r="B528" s="210"/>
      <c r="C528" s="211"/>
      <c r="D528" s="200" t="s">
        <v>227</v>
      </c>
      <c r="E528" s="212" t="s">
        <v>1</v>
      </c>
      <c r="F528" s="213" t="s">
        <v>725</v>
      </c>
      <c r="G528" s="211"/>
      <c r="H528" s="214">
        <v>8.14</v>
      </c>
      <c r="I528" s="215"/>
      <c r="J528" s="211"/>
      <c r="K528" s="211"/>
      <c r="L528" s="216"/>
      <c r="M528" s="217"/>
      <c r="N528" s="218"/>
      <c r="O528" s="218"/>
      <c r="P528" s="218"/>
      <c r="Q528" s="218"/>
      <c r="R528" s="218"/>
      <c r="S528" s="218"/>
      <c r="T528" s="219"/>
      <c r="AT528" s="220" t="s">
        <v>227</v>
      </c>
      <c r="AU528" s="220" t="s">
        <v>84</v>
      </c>
      <c r="AV528" s="13" t="s">
        <v>86</v>
      </c>
      <c r="AW528" s="13" t="s">
        <v>33</v>
      </c>
      <c r="AX528" s="13" t="s">
        <v>77</v>
      </c>
      <c r="AY528" s="220" t="s">
        <v>132</v>
      </c>
    </row>
    <row r="529" spans="1:65" s="14" customFormat="1" ht="10">
      <c r="B529" s="221"/>
      <c r="C529" s="222"/>
      <c r="D529" s="200" t="s">
        <v>227</v>
      </c>
      <c r="E529" s="223" t="s">
        <v>1</v>
      </c>
      <c r="F529" s="224" t="s">
        <v>229</v>
      </c>
      <c r="G529" s="222"/>
      <c r="H529" s="225">
        <v>18.5</v>
      </c>
      <c r="I529" s="226"/>
      <c r="J529" s="222"/>
      <c r="K529" s="222"/>
      <c r="L529" s="227"/>
      <c r="M529" s="228"/>
      <c r="N529" s="229"/>
      <c r="O529" s="229"/>
      <c r="P529" s="229"/>
      <c r="Q529" s="229"/>
      <c r="R529" s="229"/>
      <c r="S529" s="229"/>
      <c r="T529" s="230"/>
      <c r="AT529" s="231" t="s">
        <v>227</v>
      </c>
      <c r="AU529" s="231" t="s">
        <v>84</v>
      </c>
      <c r="AV529" s="14" t="s">
        <v>153</v>
      </c>
      <c r="AW529" s="14" t="s">
        <v>33</v>
      </c>
      <c r="AX529" s="14" t="s">
        <v>84</v>
      </c>
      <c r="AY529" s="231" t="s">
        <v>132</v>
      </c>
    </row>
    <row r="530" spans="1:65" s="2" customFormat="1" ht="21.75" customHeight="1">
      <c r="A530" s="33"/>
      <c r="B530" s="34"/>
      <c r="C530" s="186" t="s">
        <v>726</v>
      </c>
      <c r="D530" s="186" t="s">
        <v>135</v>
      </c>
      <c r="E530" s="187" t="s">
        <v>727</v>
      </c>
      <c r="F530" s="188" t="s">
        <v>728</v>
      </c>
      <c r="G530" s="189" t="s">
        <v>237</v>
      </c>
      <c r="H530" s="190">
        <v>2</v>
      </c>
      <c r="I530" s="191"/>
      <c r="J530" s="192">
        <f>ROUND(I530*H530,2)</f>
        <v>0</v>
      </c>
      <c r="K530" s="193"/>
      <c r="L530" s="38"/>
      <c r="M530" s="194" t="s">
        <v>1</v>
      </c>
      <c r="N530" s="195" t="s">
        <v>42</v>
      </c>
      <c r="O530" s="70"/>
      <c r="P530" s="196">
        <f>O530*H530</f>
        <v>0</v>
      </c>
      <c r="Q530" s="196">
        <v>0</v>
      </c>
      <c r="R530" s="196">
        <f>Q530*H530</f>
        <v>0</v>
      </c>
      <c r="S530" s="196">
        <v>0</v>
      </c>
      <c r="T530" s="197">
        <f>S530*H530</f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198" t="s">
        <v>153</v>
      </c>
      <c r="AT530" s="198" t="s">
        <v>135</v>
      </c>
      <c r="AU530" s="198" t="s">
        <v>84</v>
      </c>
      <c r="AY530" s="16" t="s">
        <v>132</v>
      </c>
      <c r="BE530" s="199">
        <f>IF(N530="základní",J530,0)</f>
        <v>0</v>
      </c>
      <c r="BF530" s="199">
        <f>IF(N530="snížená",J530,0)</f>
        <v>0</v>
      </c>
      <c r="BG530" s="199">
        <f>IF(N530="zákl. přenesená",J530,0)</f>
        <v>0</v>
      </c>
      <c r="BH530" s="199">
        <f>IF(N530="sníž. přenesená",J530,0)</f>
        <v>0</v>
      </c>
      <c r="BI530" s="199">
        <f>IF(N530="nulová",J530,0)</f>
        <v>0</v>
      </c>
      <c r="BJ530" s="16" t="s">
        <v>84</v>
      </c>
      <c r="BK530" s="199">
        <f>ROUND(I530*H530,2)</f>
        <v>0</v>
      </c>
      <c r="BL530" s="16" t="s">
        <v>153</v>
      </c>
      <c r="BM530" s="198" t="s">
        <v>729</v>
      </c>
    </row>
    <row r="531" spans="1:65" s="2" customFormat="1" ht="10">
      <c r="A531" s="33"/>
      <c r="B531" s="34"/>
      <c r="C531" s="35"/>
      <c r="D531" s="200" t="s">
        <v>141</v>
      </c>
      <c r="E531" s="35"/>
      <c r="F531" s="201" t="s">
        <v>728</v>
      </c>
      <c r="G531" s="35"/>
      <c r="H531" s="35"/>
      <c r="I531" s="202"/>
      <c r="J531" s="35"/>
      <c r="K531" s="35"/>
      <c r="L531" s="38"/>
      <c r="M531" s="203"/>
      <c r="N531" s="204"/>
      <c r="O531" s="70"/>
      <c r="P531" s="70"/>
      <c r="Q531" s="70"/>
      <c r="R531" s="70"/>
      <c r="S531" s="70"/>
      <c r="T531" s="71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T531" s="16" t="s">
        <v>141</v>
      </c>
      <c r="AU531" s="16" t="s">
        <v>84</v>
      </c>
    </row>
    <row r="532" spans="1:65" s="2" customFormat="1" ht="21.75" customHeight="1">
      <c r="A532" s="33"/>
      <c r="B532" s="34"/>
      <c r="C532" s="186" t="s">
        <v>461</v>
      </c>
      <c r="D532" s="186" t="s">
        <v>135</v>
      </c>
      <c r="E532" s="187" t="s">
        <v>730</v>
      </c>
      <c r="F532" s="188" t="s">
        <v>731</v>
      </c>
      <c r="G532" s="189" t="s">
        <v>237</v>
      </c>
      <c r="H532" s="190">
        <v>7</v>
      </c>
      <c r="I532" s="191"/>
      <c r="J532" s="192">
        <f>ROUND(I532*H532,2)</f>
        <v>0</v>
      </c>
      <c r="K532" s="193"/>
      <c r="L532" s="38"/>
      <c r="M532" s="194" t="s">
        <v>1</v>
      </c>
      <c r="N532" s="195" t="s">
        <v>42</v>
      </c>
      <c r="O532" s="70"/>
      <c r="P532" s="196">
        <f>O532*H532</f>
        <v>0</v>
      </c>
      <c r="Q532" s="196">
        <v>0</v>
      </c>
      <c r="R532" s="196">
        <f>Q532*H532</f>
        <v>0</v>
      </c>
      <c r="S532" s="196">
        <v>0</v>
      </c>
      <c r="T532" s="197">
        <f>S532*H532</f>
        <v>0</v>
      </c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R532" s="198" t="s">
        <v>153</v>
      </c>
      <c r="AT532" s="198" t="s">
        <v>135</v>
      </c>
      <c r="AU532" s="198" t="s">
        <v>84</v>
      </c>
      <c r="AY532" s="16" t="s">
        <v>132</v>
      </c>
      <c r="BE532" s="199">
        <f>IF(N532="základní",J532,0)</f>
        <v>0</v>
      </c>
      <c r="BF532" s="199">
        <f>IF(N532="snížená",J532,0)</f>
        <v>0</v>
      </c>
      <c r="BG532" s="199">
        <f>IF(N532="zákl. přenesená",J532,0)</f>
        <v>0</v>
      </c>
      <c r="BH532" s="199">
        <f>IF(N532="sníž. přenesená",J532,0)</f>
        <v>0</v>
      </c>
      <c r="BI532" s="199">
        <f>IF(N532="nulová",J532,0)</f>
        <v>0</v>
      </c>
      <c r="BJ532" s="16" t="s">
        <v>84</v>
      </c>
      <c r="BK532" s="199">
        <f>ROUND(I532*H532,2)</f>
        <v>0</v>
      </c>
      <c r="BL532" s="16" t="s">
        <v>153</v>
      </c>
      <c r="BM532" s="198" t="s">
        <v>732</v>
      </c>
    </row>
    <row r="533" spans="1:65" s="2" customFormat="1" ht="10">
      <c r="A533" s="33"/>
      <c r="B533" s="34"/>
      <c r="C533" s="35"/>
      <c r="D533" s="200" t="s">
        <v>141</v>
      </c>
      <c r="E533" s="35"/>
      <c r="F533" s="201" t="s">
        <v>731</v>
      </c>
      <c r="G533" s="35"/>
      <c r="H533" s="35"/>
      <c r="I533" s="202"/>
      <c r="J533" s="35"/>
      <c r="K533" s="35"/>
      <c r="L533" s="38"/>
      <c r="M533" s="203"/>
      <c r="N533" s="204"/>
      <c r="O533" s="70"/>
      <c r="P533" s="70"/>
      <c r="Q533" s="70"/>
      <c r="R533" s="70"/>
      <c r="S533" s="70"/>
      <c r="T533" s="71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T533" s="16" t="s">
        <v>141</v>
      </c>
      <c r="AU533" s="16" t="s">
        <v>84</v>
      </c>
    </row>
    <row r="534" spans="1:65" s="12" customFormat="1" ht="25.9" customHeight="1">
      <c r="B534" s="170"/>
      <c r="C534" s="171"/>
      <c r="D534" s="172" t="s">
        <v>76</v>
      </c>
      <c r="E534" s="173" t="s">
        <v>471</v>
      </c>
      <c r="F534" s="173" t="s">
        <v>733</v>
      </c>
      <c r="G534" s="171"/>
      <c r="H534" s="171"/>
      <c r="I534" s="174"/>
      <c r="J534" s="175">
        <f>BK534</f>
        <v>0</v>
      </c>
      <c r="K534" s="171"/>
      <c r="L534" s="176"/>
      <c r="M534" s="177"/>
      <c r="N534" s="178"/>
      <c r="O534" s="178"/>
      <c r="P534" s="179">
        <f>SUM(P535:P572)</f>
        <v>0</v>
      </c>
      <c r="Q534" s="178"/>
      <c r="R534" s="179">
        <f>SUM(R535:R572)</f>
        <v>0</v>
      </c>
      <c r="S534" s="178"/>
      <c r="T534" s="180">
        <f>SUM(T535:T572)</f>
        <v>0</v>
      </c>
      <c r="AR534" s="181" t="s">
        <v>84</v>
      </c>
      <c r="AT534" s="182" t="s">
        <v>76</v>
      </c>
      <c r="AU534" s="182" t="s">
        <v>77</v>
      </c>
      <c r="AY534" s="181" t="s">
        <v>132</v>
      </c>
      <c r="BK534" s="183">
        <f>SUM(BK535:BK572)</f>
        <v>0</v>
      </c>
    </row>
    <row r="535" spans="1:65" s="2" customFormat="1" ht="21.75" customHeight="1">
      <c r="A535" s="33"/>
      <c r="B535" s="34"/>
      <c r="C535" s="186" t="s">
        <v>734</v>
      </c>
      <c r="D535" s="186" t="s">
        <v>135</v>
      </c>
      <c r="E535" s="187" t="s">
        <v>735</v>
      </c>
      <c r="F535" s="188" t="s">
        <v>736</v>
      </c>
      <c r="G535" s="189" t="s">
        <v>245</v>
      </c>
      <c r="H535" s="190">
        <v>32.542999999999999</v>
      </c>
      <c r="I535" s="191"/>
      <c r="J535" s="192">
        <f>ROUND(I535*H535,2)</f>
        <v>0</v>
      </c>
      <c r="K535" s="193"/>
      <c r="L535" s="38"/>
      <c r="M535" s="194" t="s">
        <v>1</v>
      </c>
      <c r="N535" s="195" t="s">
        <v>42</v>
      </c>
      <c r="O535" s="70"/>
      <c r="P535" s="196">
        <f>O535*H535</f>
        <v>0</v>
      </c>
      <c r="Q535" s="196">
        <v>0</v>
      </c>
      <c r="R535" s="196">
        <f>Q535*H535</f>
        <v>0</v>
      </c>
      <c r="S535" s="196">
        <v>0</v>
      </c>
      <c r="T535" s="197">
        <f>S535*H535</f>
        <v>0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198" t="s">
        <v>153</v>
      </c>
      <c r="AT535" s="198" t="s">
        <v>135</v>
      </c>
      <c r="AU535" s="198" t="s">
        <v>84</v>
      </c>
      <c r="AY535" s="16" t="s">
        <v>132</v>
      </c>
      <c r="BE535" s="199">
        <f>IF(N535="základní",J535,0)</f>
        <v>0</v>
      </c>
      <c r="BF535" s="199">
        <f>IF(N535="snížená",J535,0)</f>
        <v>0</v>
      </c>
      <c r="BG535" s="199">
        <f>IF(N535="zákl. přenesená",J535,0)</f>
        <v>0</v>
      </c>
      <c r="BH535" s="199">
        <f>IF(N535="sníž. přenesená",J535,0)</f>
        <v>0</v>
      </c>
      <c r="BI535" s="199">
        <f>IF(N535="nulová",J535,0)</f>
        <v>0</v>
      </c>
      <c r="BJ535" s="16" t="s">
        <v>84</v>
      </c>
      <c r="BK535" s="199">
        <f>ROUND(I535*H535,2)</f>
        <v>0</v>
      </c>
      <c r="BL535" s="16" t="s">
        <v>153</v>
      </c>
      <c r="BM535" s="198" t="s">
        <v>737</v>
      </c>
    </row>
    <row r="536" spans="1:65" s="2" customFormat="1" ht="10">
      <c r="A536" s="33"/>
      <c r="B536" s="34"/>
      <c r="C536" s="35"/>
      <c r="D536" s="200" t="s">
        <v>141</v>
      </c>
      <c r="E536" s="35"/>
      <c r="F536" s="201" t="s">
        <v>736</v>
      </c>
      <c r="G536" s="35"/>
      <c r="H536" s="35"/>
      <c r="I536" s="202"/>
      <c r="J536" s="35"/>
      <c r="K536" s="35"/>
      <c r="L536" s="38"/>
      <c r="M536" s="203"/>
      <c r="N536" s="204"/>
      <c r="O536" s="70"/>
      <c r="P536" s="70"/>
      <c r="Q536" s="70"/>
      <c r="R536" s="70"/>
      <c r="S536" s="70"/>
      <c r="T536" s="71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T536" s="16" t="s">
        <v>141</v>
      </c>
      <c r="AU536" s="16" t="s">
        <v>84</v>
      </c>
    </row>
    <row r="537" spans="1:65" s="13" customFormat="1" ht="10">
      <c r="B537" s="210"/>
      <c r="C537" s="211"/>
      <c r="D537" s="200" t="s">
        <v>227</v>
      </c>
      <c r="E537" s="212" t="s">
        <v>1</v>
      </c>
      <c r="F537" s="213" t="s">
        <v>738</v>
      </c>
      <c r="G537" s="211"/>
      <c r="H537" s="214">
        <v>11.782999999999999</v>
      </c>
      <c r="I537" s="215"/>
      <c r="J537" s="211"/>
      <c r="K537" s="211"/>
      <c r="L537" s="216"/>
      <c r="M537" s="217"/>
      <c r="N537" s="218"/>
      <c r="O537" s="218"/>
      <c r="P537" s="218"/>
      <c r="Q537" s="218"/>
      <c r="R537" s="218"/>
      <c r="S537" s="218"/>
      <c r="T537" s="219"/>
      <c r="AT537" s="220" t="s">
        <v>227</v>
      </c>
      <c r="AU537" s="220" t="s">
        <v>84</v>
      </c>
      <c r="AV537" s="13" t="s">
        <v>86</v>
      </c>
      <c r="AW537" s="13" t="s">
        <v>33</v>
      </c>
      <c r="AX537" s="13" t="s">
        <v>77</v>
      </c>
      <c r="AY537" s="220" t="s">
        <v>132</v>
      </c>
    </row>
    <row r="538" spans="1:65" s="13" customFormat="1" ht="10">
      <c r="B538" s="210"/>
      <c r="C538" s="211"/>
      <c r="D538" s="200" t="s">
        <v>227</v>
      </c>
      <c r="E538" s="212" t="s">
        <v>1</v>
      </c>
      <c r="F538" s="213" t="s">
        <v>739</v>
      </c>
      <c r="G538" s="211"/>
      <c r="H538" s="214">
        <v>9.7029999999999994</v>
      </c>
      <c r="I538" s="215"/>
      <c r="J538" s="211"/>
      <c r="K538" s="211"/>
      <c r="L538" s="216"/>
      <c r="M538" s="217"/>
      <c r="N538" s="218"/>
      <c r="O538" s="218"/>
      <c r="P538" s="218"/>
      <c r="Q538" s="218"/>
      <c r="R538" s="218"/>
      <c r="S538" s="218"/>
      <c r="T538" s="219"/>
      <c r="AT538" s="220" t="s">
        <v>227</v>
      </c>
      <c r="AU538" s="220" t="s">
        <v>84</v>
      </c>
      <c r="AV538" s="13" t="s">
        <v>86</v>
      </c>
      <c r="AW538" s="13" t="s">
        <v>33</v>
      </c>
      <c r="AX538" s="13" t="s">
        <v>77</v>
      </c>
      <c r="AY538" s="220" t="s">
        <v>132</v>
      </c>
    </row>
    <row r="539" spans="1:65" s="13" customFormat="1" ht="10">
      <c r="B539" s="210"/>
      <c r="C539" s="211"/>
      <c r="D539" s="200" t="s">
        <v>227</v>
      </c>
      <c r="E539" s="212" t="s">
        <v>1</v>
      </c>
      <c r="F539" s="213" t="s">
        <v>740</v>
      </c>
      <c r="G539" s="211"/>
      <c r="H539" s="214">
        <v>11.057</v>
      </c>
      <c r="I539" s="215"/>
      <c r="J539" s="211"/>
      <c r="K539" s="211"/>
      <c r="L539" s="216"/>
      <c r="M539" s="217"/>
      <c r="N539" s="218"/>
      <c r="O539" s="218"/>
      <c r="P539" s="218"/>
      <c r="Q539" s="218"/>
      <c r="R539" s="218"/>
      <c r="S539" s="218"/>
      <c r="T539" s="219"/>
      <c r="AT539" s="220" t="s">
        <v>227</v>
      </c>
      <c r="AU539" s="220" t="s">
        <v>84</v>
      </c>
      <c r="AV539" s="13" t="s">
        <v>86</v>
      </c>
      <c r="AW539" s="13" t="s">
        <v>33</v>
      </c>
      <c r="AX539" s="13" t="s">
        <v>77</v>
      </c>
      <c r="AY539" s="220" t="s">
        <v>132</v>
      </c>
    </row>
    <row r="540" spans="1:65" s="14" customFormat="1" ht="10">
      <c r="B540" s="221"/>
      <c r="C540" s="222"/>
      <c r="D540" s="200" t="s">
        <v>227</v>
      </c>
      <c r="E540" s="223" t="s">
        <v>1</v>
      </c>
      <c r="F540" s="224" t="s">
        <v>229</v>
      </c>
      <c r="G540" s="222"/>
      <c r="H540" s="225">
        <v>32.542999999999999</v>
      </c>
      <c r="I540" s="226"/>
      <c r="J540" s="222"/>
      <c r="K540" s="222"/>
      <c r="L540" s="227"/>
      <c r="M540" s="228"/>
      <c r="N540" s="229"/>
      <c r="O540" s="229"/>
      <c r="P540" s="229"/>
      <c r="Q540" s="229"/>
      <c r="R540" s="229"/>
      <c r="S540" s="229"/>
      <c r="T540" s="230"/>
      <c r="AT540" s="231" t="s">
        <v>227</v>
      </c>
      <c r="AU540" s="231" t="s">
        <v>84</v>
      </c>
      <c r="AV540" s="14" t="s">
        <v>153</v>
      </c>
      <c r="AW540" s="14" t="s">
        <v>33</v>
      </c>
      <c r="AX540" s="14" t="s">
        <v>84</v>
      </c>
      <c r="AY540" s="231" t="s">
        <v>132</v>
      </c>
    </row>
    <row r="541" spans="1:65" s="2" customFormat="1" ht="16.5" customHeight="1">
      <c r="A541" s="33"/>
      <c r="B541" s="34"/>
      <c r="C541" s="186" t="s">
        <v>466</v>
      </c>
      <c r="D541" s="186" t="s">
        <v>135</v>
      </c>
      <c r="E541" s="187" t="s">
        <v>741</v>
      </c>
      <c r="F541" s="188" t="s">
        <v>742</v>
      </c>
      <c r="G541" s="189" t="s">
        <v>394</v>
      </c>
      <c r="H541" s="190">
        <v>24</v>
      </c>
      <c r="I541" s="191"/>
      <c r="J541" s="192">
        <f>ROUND(I541*H541,2)</f>
        <v>0</v>
      </c>
      <c r="K541" s="193"/>
      <c r="L541" s="38"/>
      <c r="M541" s="194" t="s">
        <v>1</v>
      </c>
      <c r="N541" s="195" t="s">
        <v>42</v>
      </c>
      <c r="O541" s="70"/>
      <c r="P541" s="196">
        <f>O541*H541</f>
        <v>0</v>
      </c>
      <c r="Q541" s="196">
        <v>0</v>
      </c>
      <c r="R541" s="196">
        <f>Q541*H541</f>
        <v>0</v>
      </c>
      <c r="S541" s="196">
        <v>0</v>
      </c>
      <c r="T541" s="197">
        <f>S541*H541</f>
        <v>0</v>
      </c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R541" s="198" t="s">
        <v>153</v>
      </c>
      <c r="AT541" s="198" t="s">
        <v>135</v>
      </c>
      <c r="AU541" s="198" t="s">
        <v>84</v>
      </c>
      <c r="AY541" s="16" t="s">
        <v>132</v>
      </c>
      <c r="BE541" s="199">
        <f>IF(N541="základní",J541,0)</f>
        <v>0</v>
      </c>
      <c r="BF541" s="199">
        <f>IF(N541="snížená",J541,0)</f>
        <v>0</v>
      </c>
      <c r="BG541" s="199">
        <f>IF(N541="zákl. přenesená",J541,0)</f>
        <v>0</v>
      </c>
      <c r="BH541" s="199">
        <f>IF(N541="sníž. přenesená",J541,0)</f>
        <v>0</v>
      </c>
      <c r="BI541" s="199">
        <f>IF(N541="nulová",J541,0)</f>
        <v>0</v>
      </c>
      <c r="BJ541" s="16" t="s">
        <v>84</v>
      </c>
      <c r="BK541" s="199">
        <f>ROUND(I541*H541,2)</f>
        <v>0</v>
      </c>
      <c r="BL541" s="16" t="s">
        <v>153</v>
      </c>
      <c r="BM541" s="198" t="s">
        <v>743</v>
      </c>
    </row>
    <row r="542" spans="1:65" s="2" customFormat="1" ht="10">
      <c r="A542" s="33"/>
      <c r="B542" s="34"/>
      <c r="C542" s="35"/>
      <c r="D542" s="200" t="s">
        <v>141</v>
      </c>
      <c r="E542" s="35"/>
      <c r="F542" s="201" t="s">
        <v>742</v>
      </c>
      <c r="G542" s="35"/>
      <c r="H542" s="35"/>
      <c r="I542" s="202"/>
      <c r="J542" s="35"/>
      <c r="K542" s="35"/>
      <c r="L542" s="38"/>
      <c r="M542" s="203"/>
      <c r="N542" s="204"/>
      <c r="O542" s="70"/>
      <c r="P542" s="70"/>
      <c r="Q542" s="70"/>
      <c r="R542" s="70"/>
      <c r="S542" s="70"/>
      <c r="T542" s="71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T542" s="16" t="s">
        <v>141</v>
      </c>
      <c r="AU542" s="16" t="s">
        <v>84</v>
      </c>
    </row>
    <row r="543" spans="1:65" s="13" customFormat="1" ht="10">
      <c r="B543" s="210"/>
      <c r="C543" s="211"/>
      <c r="D543" s="200" t="s">
        <v>227</v>
      </c>
      <c r="E543" s="212" t="s">
        <v>1</v>
      </c>
      <c r="F543" s="213" t="s">
        <v>744</v>
      </c>
      <c r="G543" s="211"/>
      <c r="H543" s="214">
        <v>24</v>
      </c>
      <c r="I543" s="215"/>
      <c r="J543" s="211"/>
      <c r="K543" s="211"/>
      <c r="L543" s="216"/>
      <c r="M543" s="217"/>
      <c r="N543" s="218"/>
      <c r="O543" s="218"/>
      <c r="P543" s="218"/>
      <c r="Q543" s="218"/>
      <c r="R543" s="218"/>
      <c r="S543" s="218"/>
      <c r="T543" s="219"/>
      <c r="AT543" s="220" t="s">
        <v>227</v>
      </c>
      <c r="AU543" s="220" t="s">
        <v>84</v>
      </c>
      <c r="AV543" s="13" t="s">
        <v>86</v>
      </c>
      <c r="AW543" s="13" t="s">
        <v>33</v>
      </c>
      <c r="AX543" s="13" t="s">
        <v>77</v>
      </c>
      <c r="AY543" s="220" t="s">
        <v>132</v>
      </c>
    </row>
    <row r="544" spans="1:65" s="14" customFormat="1" ht="10">
      <c r="B544" s="221"/>
      <c r="C544" s="222"/>
      <c r="D544" s="200" t="s">
        <v>227</v>
      </c>
      <c r="E544" s="223" t="s">
        <v>1</v>
      </c>
      <c r="F544" s="224" t="s">
        <v>229</v>
      </c>
      <c r="G544" s="222"/>
      <c r="H544" s="225">
        <v>24</v>
      </c>
      <c r="I544" s="226"/>
      <c r="J544" s="222"/>
      <c r="K544" s="222"/>
      <c r="L544" s="227"/>
      <c r="M544" s="228"/>
      <c r="N544" s="229"/>
      <c r="O544" s="229"/>
      <c r="P544" s="229"/>
      <c r="Q544" s="229"/>
      <c r="R544" s="229"/>
      <c r="S544" s="229"/>
      <c r="T544" s="230"/>
      <c r="AT544" s="231" t="s">
        <v>227</v>
      </c>
      <c r="AU544" s="231" t="s">
        <v>84</v>
      </c>
      <c r="AV544" s="14" t="s">
        <v>153</v>
      </c>
      <c r="AW544" s="14" t="s">
        <v>33</v>
      </c>
      <c r="AX544" s="14" t="s">
        <v>84</v>
      </c>
      <c r="AY544" s="231" t="s">
        <v>132</v>
      </c>
    </row>
    <row r="545" spans="1:65" s="2" customFormat="1" ht="16.5" customHeight="1">
      <c r="A545" s="33"/>
      <c r="B545" s="34"/>
      <c r="C545" s="186" t="s">
        <v>745</v>
      </c>
      <c r="D545" s="186" t="s">
        <v>135</v>
      </c>
      <c r="E545" s="187" t="s">
        <v>746</v>
      </c>
      <c r="F545" s="188" t="s">
        <v>747</v>
      </c>
      <c r="G545" s="189" t="s">
        <v>394</v>
      </c>
      <c r="H545" s="190">
        <v>27.192</v>
      </c>
      <c r="I545" s="191"/>
      <c r="J545" s="192">
        <f>ROUND(I545*H545,2)</f>
        <v>0</v>
      </c>
      <c r="K545" s="193"/>
      <c r="L545" s="38"/>
      <c r="M545" s="194" t="s">
        <v>1</v>
      </c>
      <c r="N545" s="195" t="s">
        <v>42</v>
      </c>
      <c r="O545" s="70"/>
      <c r="P545" s="196">
        <f>O545*H545</f>
        <v>0</v>
      </c>
      <c r="Q545" s="196">
        <v>0</v>
      </c>
      <c r="R545" s="196">
        <f>Q545*H545</f>
        <v>0</v>
      </c>
      <c r="S545" s="196">
        <v>0</v>
      </c>
      <c r="T545" s="197">
        <f>S545*H545</f>
        <v>0</v>
      </c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R545" s="198" t="s">
        <v>153</v>
      </c>
      <c r="AT545" s="198" t="s">
        <v>135</v>
      </c>
      <c r="AU545" s="198" t="s">
        <v>84</v>
      </c>
      <c r="AY545" s="16" t="s">
        <v>132</v>
      </c>
      <c r="BE545" s="199">
        <f>IF(N545="základní",J545,0)</f>
        <v>0</v>
      </c>
      <c r="BF545" s="199">
        <f>IF(N545="snížená",J545,0)</f>
        <v>0</v>
      </c>
      <c r="BG545" s="199">
        <f>IF(N545="zákl. přenesená",J545,0)</f>
        <v>0</v>
      </c>
      <c r="BH545" s="199">
        <f>IF(N545="sníž. přenesená",J545,0)</f>
        <v>0</v>
      </c>
      <c r="BI545" s="199">
        <f>IF(N545="nulová",J545,0)</f>
        <v>0</v>
      </c>
      <c r="BJ545" s="16" t="s">
        <v>84</v>
      </c>
      <c r="BK545" s="199">
        <f>ROUND(I545*H545,2)</f>
        <v>0</v>
      </c>
      <c r="BL545" s="16" t="s">
        <v>153</v>
      </c>
      <c r="BM545" s="198" t="s">
        <v>748</v>
      </c>
    </row>
    <row r="546" spans="1:65" s="2" customFormat="1" ht="10">
      <c r="A546" s="33"/>
      <c r="B546" s="34"/>
      <c r="C546" s="35"/>
      <c r="D546" s="200" t="s">
        <v>141</v>
      </c>
      <c r="E546" s="35"/>
      <c r="F546" s="201" t="s">
        <v>747</v>
      </c>
      <c r="G546" s="35"/>
      <c r="H546" s="35"/>
      <c r="I546" s="202"/>
      <c r="J546" s="35"/>
      <c r="K546" s="35"/>
      <c r="L546" s="38"/>
      <c r="M546" s="203"/>
      <c r="N546" s="204"/>
      <c r="O546" s="70"/>
      <c r="P546" s="70"/>
      <c r="Q546" s="70"/>
      <c r="R546" s="70"/>
      <c r="S546" s="70"/>
      <c r="T546" s="71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T546" s="16" t="s">
        <v>141</v>
      </c>
      <c r="AU546" s="16" t="s">
        <v>84</v>
      </c>
    </row>
    <row r="547" spans="1:65" s="13" customFormat="1" ht="10">
      <c r="B547" s="210"/>
      <c r="C547" s="211"/>
      <c r="D547" s="200" t="s">
        <v>227</v>
      </c>
      <c r="E547" s="212" t="s">
        <v>1</v>
      </c>
      <c r="F547" s="213" t="s">
        <v>749</v>
      </c>
      <c r="G547" s="211"/>
      <c r="H547" s="214">
        <v>27.192</v>
      </c>
      <c r="I547" s="215"/>
      <c r="J547" s="211"/>
      <c r="K547" s="211"/>
      <c r="L547" s="216"/>
      <c r="M547" s="217"/>
      <c r="N547" s="218"/>
      <c r="O547" s="218"/>
      <c r="P547" s="218"/>
      <c r="Q547" s="218"/>
      <c r="R547" s="218"/>
      <c r="S547" s="218"/>
      <c r="T547" s="219"/>
      <c r="AT547" s="220" t="s">
        <v>227</v>
      </c>
      <c r="AU547" s="220" t="s">
        <v>84</v>
      </c>
      <c r="AV547" s="13" t="s">
        <v>86</v>
      </c>
      <c r="AW547" s="13" t="s">
        <v>33</v>
      </c>
      <c r="AX547" s="13" t="s">
        <v>77</v>
      </c>
      <c r="AY547" s="220" t="s">
        <v>132</v>
      </c>
    </row>
    <row r="548" spans="1:65" s="14" customFormat="1" ht="10">
      <c r="B548" s="221"/>
      <c r="C548" s="222"/>
      <c r="D548" s="200" t="s">
        <v>227</v>
      </c>
      <c r="E548" s="223" t="s">
        <v>1</v>
      </c>
      <c r="F548" s="224" t="s">
        <v>229</v>
      </c>
      <c r="G548" s="222"/>
      <c r="H548" s="225">
        <v>27.192</v>
      </c>
      <c r="I548" s="226"/>
      <c r="J548" s="222"/>
      <c r="K548" s="222"/>
      <c r="L548" s="227"/>
      <c r="M548" s="228"/>
      <c r="N548" s="229"/>
      <c r="O548" s="229"/>
      <c r="P548" s="229"/>
      <c r="Q548" s="229"/>
      <c r="R548" s="229"/>
      <c r="S548" s="229"/>
      <c r="T548" s="230"/>
      <c r="AT548" s="231" t="s">
        <v>227</v>
      </c>
      <c r="AU548" s="231" t="s">
        <v>84</v>
      </c>
      <c r="AV548" s="14" t="s">
        <v>153</v>
      </c>
      <c r="AW548" s="14" t="s">
        <v>33</v>
      </c>
      <c r="AX548" s="14" t="s">
        <v>84</v>
      </c>
      <c r="AY548" s="231" t="s">
        <v>132</v>
      </c>
    </row>
    <row r="549" spans="1:65" s="2" customFormat="1" ht="21.75" customHeight="1">
      <c r="A549" s="33"/>
      <c r="B549" s="34"/>
      <c r="C549" s="186" t="s">
        <v>469</v>
      </c>
      <c r="D549" s="186" t="s">
        <v>135</v>
      </c>
      <c r="E549" s="187" t="s">
        <v>750</v>
      </c>
      <c r="F549" s="188" t="s">
        <v>751</v>
      </c>
      <c r="G549" s="189" t="s">
        <v>226</v>
      </c>
      <c r="H549" s="190">
        <v>0.48</v>
      </c>
      <c r="I549" s="191"/>
      <c r="J549" s="192">
        <f>ROUND(I549*H549,2)</f>
        <v>0</v>
      </c>
      <c r="K549" s="193"/>
      <c r="L549" s="38"/>
      <c r="M549" s="194" t="s">
        <v>1</v>
      </c>
      <c r="N549" s="195" t="s">
        <v>42</v>
      </c>
      <c r="O549" s="70"/>
      <c r="P549" s="196">
        <f>O549*H549</f>
        <v>0</v>
      </c>
      <c r="Q549" s="196">
        <v>0</v>
      </c>
      <c r="R549" s="196">
        <f>Q549*H549</f>
        <v>0</v>
      </c>
      <c r="S549" s="196">
        <v>0</v>
      </c>
      <c r="T549" s="197">
        <f>S549*H549</f>
        <v>0</v>
      </c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R549" s="198" t="s">
        <v>153</v>
      </c>
      <c r="AT549" s="198" t="s">
        <v>135</v>
      </c>
      <c r="AU549" s="198" t="s">
        <v>84</v>
      </c>
      <c r="AY549" s="16" t="s">
        <v>132</v>
      </c>
      <c r="BE549" s="199">
        <f>IF(N549="základní",J549,0)</f>
        <v>0</v>
      </c>
      <c r="BF549" s="199">
        <f>IF(N549="snížená",J549,0)</f>
        <v>0</v>
      </c>
      <c r="BG549" s="199">
        <f>IF(N549="zákl. přenesená",J549,0)</f>
        <v>0</v>
      </c>
      <c r="BH549" s="199">
        <f>IF(N549="sníž. přenesená",J549,0)</f>
        <v>0</v>
      </c>
      <c r="BI549" s="199">
        <f>IF(N549="nulová",J549,0)</f>
        <v>0</v>
      </c>
      <c r="BJ549" s="16" t="s">
        <v>84</v>
      </c>
      <c r="BK549" s="199">
        <f>ROUND(I549*H549,2)</f>
        <v>0</v>
      </c>
      <c r="BL549" s="16" t="s">
        <v>153</v>
      </c>
      <c r="BM549" s="198" t="s">
        <v>752</v>
      </c>
    </row>
    <row r="550" spans="1:65" s="2" customFormat="1" ht="10">
      <c r="A550" s="33"/>
      <c r="B550" s="34"/>
      <c r="C550" s="35"/>
      <c r="D550" s="200" t="s">
        <v>141</v>
      </c>
      <c r="E550" s="35"/>
      <c r="F550" s="201" t="s">
        <v>751</v>
      </c>
      <c r="G550" s="35"/>
      <c r="H550" s="35"/>
      <c r="I550" s="202"/>
      <c r="J550" s="35"/>
      <c r="K550" s="35"/>
      <c r="L550" s="38"/>
      <c r="M550" s="203"/>
      <c r="N550" s="204"/>
      <c r="O550" s="70"/>
      <c r="P550" s="70"/>
      <c r="Q550" s="70"/>
      <c r="R550" s="70"/>
      <c r="S550" s="70"/>
      <c r="T550" s="71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T550" s="16" t="s">
        <v>141</v>
      </c>
      <c r="AU550" s="16" t="s">
        <v>84</v>
      </c>
    </row>
    <row r="551" spans="1:65" s="13" customFormat="1" ht="10">
      <c r="B551" s="210"/>
      <c r="C551" s="211"/>
      <c r="D551" s="200" t="s">
        <v>227</v>
      </c>
      <c r="E551" s="212" t="s">
        <v>1</v>
      </c>
      <c r="F551" s="213" t="s">
        <v>753</v>
      </c>
      <c r="G551" s="211"/>
      <c r="H551" s="214">
        <v>0.48</v>
      </c>
      <c r="I551" s="215"/>
      <c r="J551" s="211"/>
      <c r="K551" s="211"/>
      <c r="L551" s="216"/>
      <c r="M551" s="217"/>
      <c r="N551" s="218"/>
      <c r="O551" s="218"/>
      <c r="P551" s="218"/>
      <c r="Q551" s="218"/>
      <c r="R551" s="218"/>
      <c r="S551" s="218"/>
      <c r="T551" s="219"/>
      <c r="AT551" s="220" t="s">
        <v>227</v>
      </c>
      <c r="AU551" s="220" t="s">
        <v>84</v>
      </c>
      <c r="AV551" s="13" t="s">
        <v>86</v>
      </c>
      <c r="AW551" s="13" t="s">
        <v>33</v>
      </c>
      <c r="AX551" s="13" t="s">
        <v>77</v>
      </c>
      <c r="AY551" s="220" t="s">
        <v>132</v>
      </c>
    </row>
    <row r="552" spans="1:65" s="14" customFormat="1" ht="10">
      <c r="B552" s="221"/>
      <c r="C552" s="222"/>
      <c r="D552" s="200" t="s">
        <v>227</v>
      </c>
      <c r="E552" s="223" t="s">
        <v>1</v>
      </c>
      <c r="F552" s="224" t="s">
        <v>229</v>
      </c>
      <c r="G552" s="222"/>
      <c r="H552" s="225">
        <v>0.48</v>
      </c>
      <c r="I552" s="226"/>
      <c r="J552" s="222"/>
      <c r="K552" s="222"/>
      <c r="L552" s="227"/>
      <c r="M552" s="228"/>
      <c r="N552" s="229"/>
      <c r="O552" s="229"/>
      <c r="P552" s="229"/>
      <c r="Q552" s="229"/>
      <c r="R552" s="229"/>
      <c r="S552" s="229"/>
      <c r="T552" s="230"/>
      <c r="AT552" s="231" t="s">
        <v>227</v>
      </c>
      <c r="AU552" s="231" t="s">
        <v>84</v>
      </c>
      <c r="AV552" s="14" t="s">
        <v>153</v>
      </c>
      <c r="AW552" s="14" t="s">
        <v>33</v>
      </c>
      <c r="AX552" s="14" t="s">
        <v>84</v>
      </c>
      <c r="AY552" s="231" t="s">
        <v>132</v>
      </c>
    </row>
    <row r="553" spans="1:65" s="2" customFormat="1" ht="24.15" customHeight="1">
      <c r="A553" s="33"/>
      <c r="B553" s="34"/>
      <c r="C553" s="186" t="s">
        <v>754</v>
      </c>
      <c r="D553" s="186" t="s">
        <v>135</v>
      </c>
      <c r="E553" s="187" t="s">
        <v>755</v>
      </c>
      <c r="F553" s="188" t="s">
        <v>756</v>
      </c>
      <c r="G553" s="189" t="s">
        <v>245</v>
      </c>
      <c r="H553" s="190">
        <v>39.630000000000003</v>
      </c>
      <c r="I553" s="191"/>
      <c r="J553" s="192">
        <f>ROUND(I553*H553,2)</f>
        <v>0</v>
      </c>
      <c r="K553" s="193"/>
      <c r="L553" s="38"/>
      <c r="M553" s="194" t="s">
        <v>1</v>
      </c>
      <c r="N553" s="195" t="s">
        <v>42</v>
      </c>
      <c r="O553" s="70"/>
      <c r="P553" s="196">
        <f>O553*H553</f>
        <v>0</v>
      </c>
      <c r="Q553" s="196">
        <v>0</v>
      </c>
      <c r="R553" s="196">
        <f>Q553*H553</f>
        <v>0</v>
      </c>
      <c r="S553" s="196">
        <v>0</v>
      </c>
      <c r="T553" s="197">
        <f>S553*H553</f>
        <v>0</v>
      </c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R553" s="198" t="s">
        <v>153</v>
      </c>
      <c r="AT553" s="198" t="s">
        <v>135</v>
      </c>
      <c r="AU553" s="198" t="s">
        <v>84</v>
      </c>
      <c r="AY553" s="16" t="s">
        <v>132</v>
      </c>
      <c r="BE553" s="199">
        <f>IF(N553="základní",J553,0)</f>
        <v>0</v>
      </c>
      <c r="BF553" s="199">
        <f>IF(N553="snížená",J553,0)</f>
        <v>0</v>
      </c>
      <c r="BG553" s="199">
        <f>IF(N553="zákl. přenesená",J553,0)</f>
        <v>0</v>
      </c>
      <c r="BH553" s="199">
        <f>IF(N553="sníž. přenesená",J553,0)</f>
        <v>0</v>
      </c>
      <c r="BI553" s="199">
        <f>IF(N553="nulová",J553,0)</f>
        <v>0</v>
      </c>
      <c r="BJ553" s="16" t="s">
        <v>84</v>
      </c>
      <c r="BK553" s="199">
        <f>ROUND(I553*H553,2)</f>
        <v>0</v>
      </c>
      <c r="BL553" s="16" t="s">
        <v>153</v>
      </c>
      <c r="BM553" s="198" t="s">
        <v>757</v>
      </c>
    </row>
    <row r="554" spans="1:65" s="2" customFormat="1" ht="10">
      <c r="A554" s="33"/>
      <c r="B554" s="34"/>
      <c r="C554" s="35"/>
      <c r="D554" s="200" t="s">
        <v>141</v>
      </c>
      <c r="E554" s="35"/>
      <c r="F554" s="201" t="s">
        <v>756</v>
      </c>
      <c r="G554" s="35"/>
      <c r="H554" s="35"/>
      <c r="I554" s="202"/>
      <c r="J554" s="35"/>
      <c r="K554" s="35"/>
      <c r="L554" s="38"/>
      <c r="M554" s="203"/>
      <c r="N554" s="204"/>
      <c r="O554" s="70"/>
      <c r="P554" s="70"/>
      <c r="Q554" s="70"/>
      <c r="R554" s="70"/>
      <c r="S554" s="70"/>
      <c r="T554" s="71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T554" s="16" t="s">
        <v>141</v>
      </c>
      <c r="AU554" s="16" t="s">
        <v>84</v>
      </c>
    </row>
    <row r="555" spans="1:65" s="13" customFormat="1" ht="10">
      <c r="B555" s="210"/>
      <c r="C555" s="211"/>
      <c r="D555" s="200" t="s">
        <v>227</v>
      </c>
      <c r="E555" s="212" t="s">
        <v>1</v>
      </c>
      <c r="F555" s="213" t="s">
        <v>758</v>
      </c>
      <c r="G555" s="211"/>
      <c r="H555" s="214">
        <v>39.630000000000003</v>
      </c>
      <c r="I555" s="215"/>
      <c r="J555" s="211"/>
      <c r="K555" s="211"/>
      <c r="L555" s="216"/>
      <c r="M555" s="217"/>
      <c r="N555" s="218"/>
      <c r="O555" s="218"/>
      <c r="P555" s="218"/>
      <c r="Q555" s="218"/>
      <c r="R555" s="218"/>
      <c r="S555" s="218"/>
      <c r="T555" s="219"/>
      <c r="AT555" s="220" t="s">
        <v>227</v>
      </c>
      <c r="AU555" s="220" t="s">
        <v>84</v>
      </c>
      <c r="AV555" s="13" t="s">
        <v>86</v>
      </c>
      <c r="AW555" s="13" t="s">
        <v>33</v>
      </c>
      <c r="AX555" s="13" t="s">
        <v>77</v>
      </c>
      <c r="AY555" s="220" t="s">
        <v>132</v>
      </c>
    </row>
    <row r="556" spans="1:65" s="14" customFormat="1" ht="10">
      <c r="B556" s="221"/>
      <c r="C556" s="222"/>
      <c r="D556" s="200" t="s">
        <v>227</v>
      </c>
      <c r="E556" s="223" t="s">
        <v>1</v>
      </c>
      <c r="F556" s="224" t="s">
        <v>229</v>
      </c>
      <c r="G556" s="222"/>
      <c r="H556" s="225">
        <v>39.630000000000003</v>
      </c>
      <c r="I556" s="226"/>
      <c r="J556" s="222"/>
      <c r="K556" s="222"/>
      <c r="L556" s="227"/>
      <c r="M556" s="228"/>
      <c r="N556" s="229"/>
      <c r="O556" s="229"/>
      <c r="P556" s="229"/>
      <c r="Q556" s="229"/>
      <c r="R556" s="229"/>
      <c r="S556" s="229"/>
      <c r="T556" s="230"/>
      <c r="AT556" s="231" t="s">
        <v>227</v>
      </c>
      <c r="AU556" s="231" t="s">
        <v>84</v>
      </c>
      <c r="AV556" s="14" t="s">
        <v>153</v>
      </c>
      <c r="AW556" s="14" t="s">
        <v>33</v>
      </c>
      <c r="AX556" s="14" t="s">
        <v>84</v>
      </c>
      <c r="AY556" s="231" t="s">
        <v>132</v>
      </c>
    </row>
    <row r="557" spans="1:65" s="2" customFormat="1" ht="24.15" customHeight="1">
      <c r="A557" s="33"/>
      <c r="B557" s="34"/>
      <c r="C557" s="186" t="s">
        <v>474</v>
      </c>
      <c r="D557" s="186" t="s">
        <v>135</v>
      </c>
      <c r="E557" s="187" t="s">
        <v>759</v>
      </c>
      <c r="F557" s="188" t="s">
        <v>760</v>
      </c>
      <c r="G557" s="189" t="s">
        <v>394</v>
      </c>
      <c r="H557" s="190">
        <v>1.0029999999999999</v>
      </c>
      <c r="I557" s="191"/>
      <c r="J557" s="192">
        <f>ROUND(I557*H557,2)</f>
        <v>0</v>
      </c>
      <c r="K557" s="193"/>
      <c r="L557" s="38"/>
      <c r="M557" s="194" t="s">
        <v>1</v>
      </c>
      <c r="N557" s="195" t="s">
        <v>42</v>
      </c>
      <c r="O557" s="70"/>
      <c r="P557" s="196">
        <f>O557*H557</f>
        <v>0</v>
      </c>
      <c r="Q557" s="196">
        <v>0</v>
      </c>
      <c r="R557" s="196">
        <f>Q557*H557</f>
        <v>0</v>
      </c>
      <c r="S557" s="196">
        <v>0</v>
      </c>
      <c r="T557" s="197">
        <f>S557*H557</f>
        <v>0</v>
      </c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R557" s="198" t="s">
        <v>153</v>
      </c>
      <c r="AT557" s="198" t="s">
        <v>135</v>
      </c>
      <c r="AU557" s="198" t="s">
        <v>84</v>
      </c>
      <c r="AY557" s="16" t="s">
        <v>132</v>
      </c>
      <c r="BE557" s="199">
        <f>IF(N557="základní",J557,0)</f>
        <v>0</v>
      </c>
      <c r="BF557" s="199">
        <f>IF(N557="snížená",J557,0)</f>
        <v>0</v>
      </c>
      <c r="BG557" s="199">
        <f>IF(N557="zákl. přenesená",J557,0)</f>
        <v>0</v>
      </c>
      <c r="BH557" s="199">
        <f>IF(N557="sníž. přenesená",J557,0)</f>
        <v>0</v>
      </c>
      <c r="BI557" s="199">
        <f>IF(N557="nulová",J557,0)</f>
        <v>0</v>
      </c>
      <c r="BJ557" s="16" t="s">
        <v>84</v>
      </c>
      <c r="BK557" s="199">
        <f>ROUND(I557*H557,2)</f>
        <v>0</v>
      </c>
      <c r="BL557" s="16" t="s">
        <v>153</v>
      </c>
      <c r="BM557" s="198" t="s">
        <v>761</v>
      </c>
    </row>
    <row r="558" spans="1:65" s="2" customFormat="1" ht="18">
      <c r="A558" s="33"/>
      <c r="B558" s="34"/>
      <c r="C558" s="35"/>
      <c r="D558" s="200" t="s">
        <v>141</v>
      </c>
      <c r="E558" s="35"/>
      <c r="F558" s="201" t="s">
        <v>760</v>
      </c>
      <c r="G558" s="35"/>
      <c r="H558" s="35"/>
      <c r="I558" s="202"/>
      <c r="J558" s="35"/>
      <c r="K558" s="35"/>
      <c r="L558" s="38"/>
      <c r="M558" s="203"/>
      <c r="N558" s="204"/>
      <c r="O558" s="70"/>
      <c r="P558" s="70"/>
      <c r="Q558" s="70"/>
      <c r="R558" s="70"/>
      <c r="S558" s="70"/>
      <c r="T558" s="71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T558" s="16" t="s">
        <v>141</v>
      </c>
      <c r="AU558" s="16" t="s">
        <v>84</v>
      </c>
    </row>
    <row r="559" spans="1:65" s="2" customFormat="1" ht="18">
      <c r="A559" s="33"/>
      <c r="B559" s="34"/>
      <c r="C559" s="35"/>
      <c r="D559" s="200" t="s">
        <v>142</v>
      </c>
      <c r="E559" s="35"/>
      <c r="F559" s="205" t="s">
        <v>762</v>
      </c>
      <c r="G559" s="35"/>
      <c r="H559" s="35"/>
      <c r="I559" s="202"/>
      <c r="J559" s="35"/>
      <c r="K559" s="35"/>
      <c r="L559" s="38"/>
      <c r="M559" s="203"/>
      <c r="N559" s="204"/>
      <c r="O559" s="70"/>
      <c r="P559" s="70"/>
      <c r="Q559" s="70"/>
      <c r="R559" s="70"/>
      <c r="S559" s="70"/>
      <c r="T559" s="71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T559" s="16" t="s">
        <v>142</v>
      </c>
      <c r="AU559" s="16" t="s">
        <v>84</v>
      </c>
    </row>
    <row r="560" spans="1:65" s="13" customFormat="1" ht="10">
      <c r="B560" s="210"/>
      <c r="C560" s="211"/>
      <c r="D560" s="200" t="s">
        <v>227</v>
      </c>
      <c r="E560" s="212" t="s">
        <v>1</v>
      </c>
      <c r="F560" s="213" t="s">
        <v>763</v>
      </c>
      <c r="G560" s="211"/>
      <c r="H560" s="214">
        <v>1.0029999999999999</v>
      </c>
      <c r="I560" s="215"/>
      <c r="J560" s="211"/>
      <c r="K560" s="211"/>
      <c r="L560" s="216"/>
      <c r="M560" s="217"/>
      <c r="N560" s="218"/>
      <c r="O560" s="218"/>
      <c r="P560" s="218"/>
      <c r="Q560" s="218"/>
      <c r="R560" s="218"/>
      <c r="S560" s="218"/>
      <c r="T560" s="219"/>
      <c r="AT560" s="220" t="s">
        <v>227</v>
      </c>
      <c r="AU560" s="220" t="s">
        <v>84</v>
      </c>
      <c r="AV560" s="13" t="s">
        <v>86</v>
      </c>
      <c r="AW560" s="13" t="s">
        <v>33</v>
      </c>
      <c r="AX560" s="13" t="s">
        <v>77</v>
      </c>
      <c r="AY560" s="220" t="s">
        <v>132</v>
      </c>
    </row>
    <row r="561" spans="1:65" s="14" customFormat="1" ht="10">
      <c r="B561" s="221"/>
      <c r="C561" s="222"/>
      <c r="D561" s="200" t="s">
        <v>227</v>
      </c>
      <c r="E561" s="223" t="s">
        <v>1</v>
      </c>
      <c r="F561" s="224" t="s">
        <v>229</v>
      </c>
      <c r="G561" s="222"/>
      <c r="H561" s="225">
        <v>1.0029999999999999</v>
      </c>
      <c r="I561" s="226"/>
      <c r="J561" s="222"/>
      <c r="K561" s="222"/>
      <c r="L561" s="227"/>
      <c r="M561" s="228"/>
      <c r="N561" s="229"/>
      <c r="O561" s="229"/>
      <c r="P561" s="229"/>
      <c r="Q561" s="229"/>
      <c r="R561" s="229"/>
      <c r="S561" s="229"/>
      <c r="T561" s="230"/>
      <c r="AT561" s="231" t="s">
        <v>227</v>
      </c>
      <c r="AU561" s="231" t="s">
        <v>84</v>
      </c>
      <c r="AV561" s="14" t="s">
        <v>153</v>
      </c>
      <c r="AW561" s="14" t="s">
        <v>33</v>
      </c>
      <c r="AX561" s="14" t="s">
        <v>84</v>
      </c>
      <c r="AY561" s="231" t="s">
        <v>132</v>
      </c>
    </row>
    <row r="562" spans="1:65" s="2" customFormat="1" ht="24.15" customHeight="1">
      <c r="A562" s="33"/>
      <c r="B562" s="34"/>
      <c r="C562" s="186" t="s">
        <v>764</v>
      </c>
      <c r="D562" s="186" t="s">
        <v>135</v>
      </c>
      <c r="E562" s="187" t="s">
        <v>765</v>
      </c>
      <c r="F562" s="188" t="s">
        <v>766</v>
      </c>
      <c r="G562" s="189" t="s">
        <v>226</v>
      </c>
      <c r="H562" s="190">
        <v>358.83</v>
      </c>
      <c r="I562" s="191"/>
      <c r="J562" s="192">
        <f>ROUND(I562*H562,2)</f>
        <v>0</v>
      </c>
      <c r="K562" s="193"/>
      <c r="L562" s="38"/>
      <c r="M562" s="194" t="s">
        <v>1</v>
      </c>
      <c r="N562" s="195" t="s">
        <v>42</v>
      </c>
      <c r="O562" s="70"/>
      <c r="P562" s="196">
        <f>O562*H562</f>
        <v>0</v>
      </c>
      <c r="Q562" s="196">
        <v>0</v>
      </c>
      <c r="R562" s="196">
        <f>Q562*H562</f>
        <v>0</v>
      </c>
      <c r="S562" s="196">
        <v>0</v>
      </c>
      <c r="T562" s="197">
        <f>S562*H562</f>
        <v>0</v>
      </c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R562" s="198" t="s">
        <v>153</v>
      </c>
      <c r="AT562" s="198" t="s">
        <v>135</v>
      </c>
      <c r="AU562" s="198" t="s">
        <v>84</v>
      </c>
      <c r="AY562" s="16" t="s">
        <v>132</v>
      </c>
      <c r="BE562" s="199">
        <f>IF(N562="základní",J562,0)</f>
        <v>0</v>
      </c>
      <c r="BF562" s="199">
        <f>IF(N562="snížená",J562,0)</f>
        <v>0</v>
      </c>
      <c r="BG562" s="199">
        <f>IF(N562="zákl. přenesená",J562,0)</f>
        <v>0</v>
      </c>
      <c r="BH562" s="199">
        <f>IF(N562="sníž. přenesená",J562,0)</f>
        <v>0</v>
      </c>
      <c r="BI562" s="199">
        <f>IF(N562="nulová",J562,0)</f>
        <v>0</v>
      </c>
      <c r="BJ562" s="16" t="s">
        <v>84</v>
      </c>
      <c r="BK562" s="199">
        <f>ROUND(I562*H562,2)</f>
        <v>0</v>
      </c>
      <c r="BL562" s="16" t="s">
        <v>153</v>
      </c>
      <c r="BM562" s="198" t="s">
        <v>767</v>
      </c>
    </row>
    <row r="563" spans="1:65" s="2" customFormat="1" ht="10">
      <c r="A563" s="33"/>
      <c r="B563" s="34"/>
      <c r="C563" s="35"/>
      <c r="D563" s="200" t="s">
        <v>141</v>
      </c>
      <c r="E563" s="35"/>
      <c r="F563" s="201" t="s">
        <v>766</v>
      </c>
      <c r="G563" s="35"/>
      <c r="H563" s="35"/>
      <c r="I563" s="202"/>
      <c r="J563" s="35"/>
      <c r="K563" s="35"/>
      <c r="L563" s="38"/>
      <c r="M563" s="203"/>
      <c r="N563" s="204"/>
      <c r="O563" s="70"/>
      <c r="P563" s="70"/>
      <c r="Q563" s="70"/>
      <c r="R563" s="70"/>
      <c r="S563" s="70"/>
      <c r="T563" s="71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T563" s="16" t="s">
        <v>141</v>
      </c>
      <c r="AU563" s="16" t="s">
        <v>84</v>
      </c>
    </row>
    <row r="564" spans="1:65" s="2" customFormat="1" ht="24.15" customHeight="1">
      <c r="A564" s="33"/>
      <c r="B564" s="34"/>
      <c r="C564" s="186" t="s">
        <v>478</v>
      </c>
      <c r="D564" s="186" t="s">
        <v>135</v>
      </c>
      <c r="E564" s="187" t="s">
        <v>768</v>
      </c>
      <c r="F564" s="188" t="s">
        <v>769</v>
      </c>
      <c r="G564" s="189" t="s">
        <v>226</v>
      </c>
      <c r="H564" s="190">
        <v>1435.32</v>
      </c>
      <c r="I564" s="191"/>
      <c r="J564" s="192">
        <f>ROUND(I564*H564,2)</f>
        <v>0</v>
      </c>
      <c r="K564" s="193"/>
      <c r="L564" s="38"/>
      <c r="M564" s="194" t="s">
        <v>1</v>
      </c>
      <c r="N564" s="195" t="s">
        <v>42</v>
      </c>
      <c r="O564" s="70"/>
      <c r="P564" s="196">
        <f>O564*H564</f>
        <v>0</v>
      </c>
      <c r="Q564" s="196">
        <v>0</v>
      </c>
      <c r="R564" s="196">
        <f>Q564*H564</f>
        <v>0</v>
      </c>
      <c r="S564" s="196">
        <v>0</v>
      </c>
      <c r="T564" s="197">
        <f>S564*H564</f>
        <v>0</v>
      </c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R564" s="198" t="s">
        <v>153</v>
      </c>
      <c r="AT564" s="198" t="s">
        <v>135</v>
      </c>
      <c r="AU564" s="198" t="s">
        <v>84</v>
      </c>
      <c r="AY564" s="16" t="s">
        <v>132</v>
      </c>
      <c r="BE564" s="199">
        <f>IF(N564="základní",J564,0)</f>
        <v>0</v>
      </c>
      <c r="BF564" s="199">
        <f>IF(N564="snížená",J564,0)</f>
        <v>0</v>
      </c>
      <c r="BG564" s="199">
        <f>IF(N564="zákl. přenesená",J564,0)</f>
        <v>0</v>
      </c>
      <c r="BH564" s="199">
        <f>IF(N564="sníž. přenesená",J564,0)</f>
        <v>0</v>
      </c>
      <c r="BI564" s="199">
        <f>IF(N564="nulová",J564,0)</f>
        <v>0</v>
      </c>
      <c r="BJ564" s="16" t="s">
        <v>84</v>
      </c>
      <c r="BK564" s="199">
        <f>ROUND(I564*H564,2)</f>
        <v>0</v>
      </c>
      <c r="BL564" s="16" t="s">
        <v>153</v>
      </c>
      <c r="BM564" s="198" t="s">
        <v>770</v>
      </c>
    </row>
    <row r="565" spans="1:65" s="2" customFormat="1" ht="10">
      <c r="A565" s="33"/>
      <c r="B565" s="34"/>
      <c r="C565" s="35"/>
      <c r="D565" s="200" t="s">
        <v>141</v>
      </c>
      <c r="E565" s="35"/>
      <c r="F565" s="201" t="s">
        <v>769</v>
      </c>
      <c r="G565" s="35"/>
      <c r="H565" s="35"/>
      <c r="I565" s="202"/>
      <c r="J565" s="35"/>
      <c r="K565" s="35"/>
      <c r="L565" s="38"/>
      <c r="M565" s="203"/>
      <c r="N565" s="204"/>
      <c r="O565" s="70"/>
      <c r="P565" s="70"/>
      <c r="Q565" s="70"/>
      <c r="R565" s="70"/>
      <c r="S565" s="70"/>
      <c r="T565" s="71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T565" s="16" t="s">
        <v>141</v>
      </c>
      <c r="AU565" s="16" t="s">
        <v>84</v>
      </c>
    </row>
    <row r="566" spans="1:65" s="2" customFormat="1" ht="27">
      <c r="A566" s="33"/>
      <c r="B566" s="34"/>
      <c r="C566" s="35"/>
      <c r="D566" s="200" t="s">
        <v>142</v>
      </c>
      <c r="E566" s="35"/>
      <c r="F566" s="205" t="s">
        <v>771</v>
      </c>
      <c r="G566" s="35"/>
      <c r="H566" s="35"/>
      <c r="I566" s="202"/>
      <c r="J566" s="35"/>
      <c r="K566" s="35"/>
      <c r="L566" s="38"/>
      <c r="M566" s="203"/>
      <c r="N566" s="204"/>
      <c r="O566" s="70"/>
      <c r="P566" s="70"/>
      <c r="Q566" s="70"/>
      <c r="R566" s="70"/>
      <c r="S566" s="70"/>
      <c r="T566" s="71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T566" s="16" t="s">
        <v>142</v>
      </c>
      <c r="AU566" s="16" t="s">
        <v>84</v>
      </c>
    </row>
    <row r="567" spans="1:65" s="13" customFormat="1" ht="10">
      <c r="B567" s="210"/>
      <c r="C567" s="211"/>
      <c r="D567" s="200" t="s">
        <v>227</v>
      </c>
      <c r="E567" s="212" t="s">
        <v>1</v>
      </c>
      <c r="F567" s="213" t="s">
        <v>772</v>
      </c>
      <c r="G567" s="211"/>
      <c r="H567" s="214">
        <v>1435.32</v>
      </c>
      <c r="I567" s="215"/>
      <c r="J567" s="211"/>
      <c r="K567" s="211"/>
      <c r="L567" s="216"/>
      <c r="M567" s="217"/>
      <c r="N567" s="218"/>
      <c r="O567" s="218"/>
      <c r="P567" s="218"/>
      <c r="Q567" s="218"/>
      <c r="R567" s="218"/>
      <c r="S567" s="218"/>
      <c r="T567" s="219"/>
      <c r="AT567" s="220" t="s">
        <v>227</v>
      </c>
      <c r="AU567" s="220" t="s">
        <v>84</v>
      </c>
      <c r="AV567" s="13" t="s">
        <v>86</v>
      </c>
      <c r="AW567" s="13" t="s">
        <v>33</v>
      </c>
      <c r="AX567" s="13" t="s">
        <v>77</v>
      </c>
      <c r="AY567" s="220" t="s">
        <v>132</v>
      </c>
    </row>
    <row r="568" spans="1:65" s="14" customFormat="1" ht="10">
      <c r="B568" s="221"/>
      <c r="C568" s="222"/>
      <c r="D568" s="200" t="s">
        <v>227</v>
      </c>
      <c r="E568" s="223" t="s">
        <v>1</v>
      </c>
      <c r="F568" s="224" t="s">
        <v>229</v>
      </c>
      <c r="G568" s="222"/>
      <c r="H568" s="225">
        <v>1435.32</v>
      </c>
      <c r="I568" s="226"/>
      <c r="J568" s="222"/>
      <c r="K568" s="222"/>
      <c r="L568" s="227"/>
      <c r="M568" s="228"/>
      <c r="N568" s="229"/>
      <c r="O568" s="229"/>
      <c r="P568" s="229"/>
      <c r="Q568" s="229"/>
      <c r="R568" s="229"/>
      <c r="S568" s="229"/>
      <c r="T568" s="230"/>
      <c r="AT568" s="231" t="s">
        <v>227</v>
      </c>
      <c r="AU568" s="231" t="s">
        <v>84</v>
      </c>
      <c r="AV568" s="14" t="s">
        <v>153</v>
      </c>
      <c r="AW568" s="14" t="s">
        <v>33</v>
      </c>
      <c r="AX568" s="14" t="s">
        <v>84</v>
      </c>
      <c r="AY568" s="231" t="s">
        <v>132</v>
      </c>
    </row>
    <row r="569" spans="1:65" s="2" customFormat="1" ht="21.75" customHeight="1">
      <c r="A569" s="33"/>
      <c r="B569" s="34"/>
      <c r="C569" s="186" t="s">
        <v>773</v>
      </c>
      <c r="D569" s="186" t="s">
        <v>135</v>
      </c>
      <c r="E569" s="187" t="s">
        <v>774</v>
      </c>
      <c r="F569" s="188" t="s">
        <v>775</v>
      </c>
      <c r="G569" s="189" t="s">
        <v>240</v>
      </c>
      <c r="H569" s="190">
        <v>14.2</v>
      </c>
      <c r="I569" s="191"/>
      <c r="J569" s="192">
        <f>ROUND(I569*H569,2)</f>
        <v>0</v>
      </c>
      <c r="K569" s="193"/>
      <c r="L569" s="38"/>
      <c r="M569" s="194" t="s">
        <v>1</v>
      </c>
      <c r="N569" s="195" t="s">
        <v>42</v>
      </c>
      <c r="O569" s="70"/>
      <c r="P569" s="196">
        <f>O569*H569</f>
        <v>0</v>
      </c>
      <c r="Q569" s="196">
        <v>0</v>
      </c>
      <c r="R569" s="196">
        <f>Q569*H569</f>
        <v>0</v>
      </c>
      <c r="S569" s="196">
        <v>0</v>
      </c>
      <c r="T569" s="197">
        <f>S569*H569</f>
        <v>0</v>
      </c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R569" s="198" t="s">
        <v>153</v>
      </c>
      <c r="AT569" s="198" t="s">
        <v>135</v>
      </c>
      <c r="AU569" s="198" t="s">
        <v>84</v>
      </c>
      <c r="AY569" s="16" t="s">
        <v>132</v>
      </c>
      <c r="BE569" s="199">
        <f>IF(N569="základní",J569,0)</f>
        <v>0</v>
      </c>
      <c r="BF569" s="199">
        <f>IF(N569="snížená",J569,0)</f>
        <v>0</v>
      </c>
      <c r="BG569" s="199">
        <f>IF(N569="zákl. přenesená",J569,0)</f>
        <v>0</v>
      </c>
      <c r="BH569" s="199">
        <f>IF(N569="sníž. přenesená",J569,0)</f>
        <v>0</v>
      </c>
      <c r="BI569" s="199">
        <f>IF(N569="nulová",J569,0)</f>
        <v>0</v>
      </c>
      <c r="BJ569" s="16" t="s">
        <v>84</v>
      </c>
      <c r="BK569" s="199">
        <f>ROUND(I569*H569,2)</f>
        <v>0</v>
      </c>
      <c r="BL569" s="16" t="s">
        <v>153</v>
      </c>
      <c r="BM569" s="198" t="s">
        <v>776</v>
      </c>
    </row>
    <row r="570" spans="1:65" s="2" customFormat="1" ht="10">
      <c r="A570" s="33"/>
      <c r="B570" s="34"/>
      <c r="C570" s="35"/>
      <c r="D570" s="200" t="s">
        <v>141</v>
      </c>
      <c r="E570" s="35"/>
      <c r="F570" s="201" t="s">
        <v>775</v>
      </c>
      <c r="G570" s="35"/>
      <c r="H570" s="35"/>
      <c r="I570" s="202"/>
      <c r="J570" s="35"/>
      <c r="K570" s="35"/>
      <c r="L570" s="38"/>
      <c r="M570" s="203"/>
      <c r="N570" s="204"/>
      <c r="O570" s="70"/>
      <c r="P570" s="70"/>
      <c r="Q570" s="70"/>
      <c r="R570" s="70"/>
      <c r="S570" s="70"/>
      <c r="T570" s="71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T570" s="16" t="s">
        <v>141</v>
      </c>
      <c r="AU570" s="16" t="s">
        <v>84</v>
      </c>
    </row>
    <row r="571" spans="1:65" s="13" customFormat="1" ht="10">
      <c r="B571" s="210"/>
      <c r="C571" s="211"/>
      <c r="D571" s="200" t="s">
        <v>227</v>
      </c>
      <c r="E571" s="212" t="s">
        <v>1</v>
      </c>
      <c r="F571" s="213" t="s">
        <v>777</v>
      </c>
      <c r="G571" s="211"/>
      <c r="H571" s="214">
        <v>14.2</v>
      </c>
      <c r="I571" s="215"/>
      <c r="J571" s="211"/>
      <c r="K571" s="211"/>
      <c r="L571" s="216"/>
      <c r="M571" s="217"/>
      <c r="N571" s="218"/>
      <c r="O571" s="218"/>
      <c r="P571" s="218"/>
      <c r="Q571" s="218"/>
      <c r="R571" s="218"/>
      <c r="S571" s="218"/>
      <c r="T571" s="219"/>
      <c r="AT571" s="220" t="s">
        <v>227</v>
      </c>
      <c r="AU571" s="220" t="s">
        <v>84</v>
      </c>
      <c r="AV571" s="13" t="s">
        <v>86</v>
      </c>
      <c r="AW571" s="13" t="s">
        <v>33</v>
      </c>
      <c r="AX571" s="13" t="s">
        <v>77</v>
      </c>
      <c r="AY571" s="220" t="s">
        <v>132</v>
      </c>
    </row>
    <row r="572" spans="1:65" s="14" customFormat="1" ht="10">
      <c r="B572" s="221"/>
      <c r="C572" s="222"/>
      <c r="D572" s="200" t="s">
        <v>227</v>
      </c>
      <c r="E572" s="223" t="s">
        <v>1</v>
      </c>
      <c r="F572" s="224" t="s">
        <v>229</v>
      </c>
      <c r="G572" s="222"/>
      <c r="H572" s="225">
        <v>14.2</v>
      </c>
      <c r="I572" s="226"/>
      <c r="J572" s="222"/>
      <c r="K572" s="222"/>
      <c r="L572" s="227"/>
      <c r="M572" s="228"/>
      <c r="N572" s="229"/>
      <c r="O572" s="229"/>
      <c r="P572" s="229"/>
      <c r="Q572" s="229"/>
      <c r="R572" s="229"/>
      <c r="S572" s="229"/>
      <c r="T572" s="230"/>
      <c r="AT572" s="231" t="s">
        <v>227</v>
      </c>
      <c r="AU572" s="231" t="s">
        <v>84</v>
      </c>
      <c r="AV572" s="14" t="s">
        <v>153</v>
      </c>
      <c r="AW572" s="14" t="s">
        <v>33</v>
      </c>
      <c r="AX572" s="14" t="s">
        <v>84</v>
      </c>
      <c r="AY572" s="231" t="s">
        <v>132</v>
      </c>
    </row>
    <row r="573" spans="1:65" s="12" customFormat="1" ht="25.9" customHeight="1">
      <c r="B573" s="170"/>
      <c r="C573" s="171"/>
      <c r="D573" s="172" t="s">
        <v>76</v>
      </c>
      <c r="E573" s="173" t="s">
        <v>587</v>
      </c>
      <c r="F573" s="173" t="s">
        <v>778</v>
      </c>
      <c r="G573" s="171"/>
      <c r="H573" s="171"/>
      <c r="I573" s="174"/>
      <c r="J573" s="175">
        <f>BK573</f>
        <v>0</v>
      </c>
      <c r="K573" s="171"/>
      <c r="L573" s="176"/>
      <c r="M573" s="177"/>
      <c r="N573" s="178"/>
      <c r="O573" s="178"/>
      <c r="P573" s="179">
        <f>SUM(P574:P579)</f>
        <v>0</v>
      </c>
      <c r="Q573" s="178"/>
      <c r="R573" s="179">
        <f>SUM(R574:R579)</f>
        <v>0</v>
      </c>
      <c r="S573" s="178"/>
      <c r="T573" s="180">
        <f>SUM(T574:T579)</f>
        <v>0</v>
      </c>
      <c r="AR573" s="181" t="s">
        <v>84</v>
      </c>
      <c r="AT573" s="182" t="s">
        <v>76</v>
      </c>
      <c r="AU573" s="182" t="s">
        <v>77</v>
      </c>
      <c r="AY573" s="181" t="s">
        <v>132</v>
      </c>
      <c r="BK573" s="183">
        <f>SUM(BK574:BK579)</f>
        <v>0</v>
      </c>
    </row>
    <row r="574" spans="1:65" s="2" customFormat="1" ht="24.15" customHeight="1">
      <c r="A574" s="33"/>
      <c r="B574" s="34"/>
      <c r="C574" s="186" t="s">
        <v>483</v>
      </c>
      <c r="D574" s="186" t="s">
        <v>135</v>
      </c>
      <c r="E574" s="187" t="s">
        <v>779</v>
      </c>
      <c r="F574" s="188" t="s">
        <v>780</v>
      </c>
      <c r="G574" s="189" t="s">
        <v>240</v>
      </c>
      <c r="H574" s="190">
        <v>10.1</v>
      </c>
      <c r="I574" s="191"/>
      <c r="J574" s="192">
        <f>ROUND(I574*H574,2)</f>
        <v>0</v>
      </c>
      <c r="K574" s="193"/>
      <c r="L574" s="38"/>
      <c r="M574" s="194" t="s">
        <v>1</v>
      </c>
      <c r="N574" s="195" t="s">
        <v>42</v>
      </c>
      <c r="O574" s="70"/>
      <c r="P574" s="196">
        <f>O574*H574</f>
        <v>0</v>
      </c>
      <c r="Q574" s="196">
        <v>0</v>
      </c>
      <c r="R574" s="196">
        <f>Q574*H574</f>
        <v>0</v>
      </c>
      <c r="S574" s="196">
        <v>0</v>
      </c>
      <c r="T574" s="197">
        <f>S574*H574</f>
        <v>0</v>
      </c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R574" s="198" t="s">
        <v>153</v>
      </c>
      <c r="AT574" s="198" t="s">
        <v>135</v>
      </c>
      <c r="AU574" s="198" t="s">
        <v>84</v>
      </c>
      <c r="AY574" s="16" t="s">
        <v>132</v>
      </c>
      <c r="BE574" s="199">
        <f>IF(N574="základní",J574,0)</f>
        <v>0</v>
      </c>
      <c r="BF574" s="199">
        <f>IF(N574="snížená",J574,0)</f>
        <v>0</v>
      </c>
      <c r="BG574" s="199">
        <f>IF(N574="zákl. přenesená",J574,0)</f>
        <v>0</v>
      </c>
      <c r="BH574" s="199">
        <f>IF(N574="sníž. přenesená",J574,0)</f>
        <v>0</v>
      </c>
      <c r="BI574" s="199">
        <f>IF(N574="nulová",J574,0)</f>
        <v>0</v>
      </c>
      <c r="BJ574" s="16" t="s">
        <v>84</v>
      </c>
      <c r="BK574" s="199">
        <f>ROUND(I574*H574,2)</f>
        <v>0</v>
      </c>
      <c r="BL574" s="16" t="s">
        <v>153</v>
      </c>
      <c r="BM574" s="198" t="s">
        <v>781</v>
      </c>
    </row>
    <row r="575" spans="1:65" s="2" customFormat="1" ht="18">
      <c r="A575" s="33"/>
      <c r="B575" s="34"/>
      <c r="C575" s="35"/>
      <c r="D575" s="200" t="s">
        <v>141</v>
      </c>
      <c r="E575" s="35"/>
      <c r="F575" s="201" t="s">
        <v>780</v>
      </c>
      <c r="G575" s="35"/>
      <c r="H575" s="35"/>
      <c r="I575" s="202"/>
      <c r="J575" s="35"/>
      <c r="K575" s="35"/>
      <c r="L575" s="38"/>
      <c r="M575" s="203"/>
      <c r="N575" s="204"/>
      <c r="O575" s="70"/>
      <c r="P575" s="70"/>
      <c r="Q575" s="70"/>
      <c r="R575" s="70"/>
      <c r="S575" s="70"/>
      <c r="T575" s="71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T575" s="16" t="s">
        <v>141</v>
      </c>
      <c r="AU575" s="16" t="s">
        <v>84</v>
      </c>
    </row>
    <row r="576" spans="1:65" s="13" customFormat="1" ht="10">
      <c r="B576" s="210"/>
      <c r="C576" s="211"/>
      <c r="D576" s="200" t="s">
        <v>227</v>
      </c>
      <c r="E576" s="212" t="s">
        <v>1</v>
      </c>
      <c r="F576" s="213" t="s">
        <v>782</v>
      </c>
      <c r="G576" s="211"/>
      <c r="H576" s="214">
        <v>10.1</v>
      </c>
      <c r="I576" s="215"/>
      <c r="J576" s="211"/>
      <c r="K576" s="211"/>
      <c r="L576" s="216"/>
      <c r="M576" s="217"/>
      <c r="N576" s="218"/>
      <c r="O576" s="218"/>
      <c r="P576" s="218"/>
      <c r="Q576" s="218"/>
      <c r="R576" s="218"/>
      <c r="S576" s="218"/>
      <c r="T576" s="219"/>
      <c r="AT576" s="220" t="s">
        <v>227</v>
      </c>
      <c r="AU576" s="220" t="s">
        <v>84</v>
      </c>
      <c r="AV576" s="13" t="s">
        <v>86</v>
      </c>
      <c r="AW576" s="13" t="s">
        <v>33</v>
      </c>
      <c r="AX576" s="13" t="s">
        <v>77</v>
      </c>
      <c r="AY576" s="220" t="s">
        <v>132</v>
      </c>
    </row>
    <row r="577" spans="1:65" s="14" customFormat="1" ht="10">
      <c r="B577" s="221"/>
      <c r="C577" s="222"/>
      <c r="D577" s="200" t="s">
        <v>227</v>
      </c>
      <c r="E577" s="223" t="s">
        <v>1</v>
      </c>
      <c r="F577" s="224" t="s">
        <v>229</v>
      </c>
      <c r="G577" s="222"/>
      <c r="H577" s="225">
        <v>10.1</v>
      </c>
      <c r="I577" s="226"/>
      <c r="J577" s="222"/>
      <c r="K577" s="222"/>
      <c r="L577" s="227"/>
      <c r="M577" s="228"/>
      <c r="N577" s="229"/>
      <c r="O577" s="229"/>
      <c r="P577" s="229"/>
      <c r="Q577" s="229"/>
      <c r="R577" s="229"/>
      <c r="S577" s="229"/>
      <c r="T577" s="230"/>
      <c r="AT577" s="231" t="s">
        <v>227</v>
      </c>
      <c r="AU577" s="231" t="s">
        <v>84</v>
      </c>
      <c r="AV577" s="14" t="s">
        <v>153</v>
      </c>
      <c r="AW577" s="14" t="s">
        <v>33</v>
      </c>
      <c r="AX577" s="14" t="s">
        <v>84</v>
      </c>
      <c r="AY577" s="231" t="s">
        <v>132</v>
      </c>
    </row>
    <row r="578" spans="1:65" s="2" customFormat="1" ht="24.15" customHeight="1">
      <c r="A578" s="33"/>
      <c r="B578" s="34"/>
      <c r="C578" s="186" t="s">
        <v>783</v>
      </c>
      <c r="D578" s="186" t="s">
        <v>135</v>
      </c>
      <c r="E578" s="187" t="s">
        <v>784</v>
      </c>
      <c r="F578" s="188" t="s">
        <v>785</v>
      </c>
      <c r="G578" s="189" t="s">
        <v>240</v>
      </c>
      <c r="H578" s="190">
        <v>6</v>
      </c>
      <c r="I578" s="191"/>
      <c r="J578" s="192">
        <f>ROUND(I578*H578,2)</f>
        <v>0</v>
      </c>
      <c r="K578" s="193"/>
      <c r="L578" s="38"/>
      <c r="M578" s="194" t="s">
        <v>1</v>
      </c>
      <c r="N578" s="195" t="s">
        <v>42</v>
      </c>
      <c r="O578" s="70"/>
      <c r="P578" s="196">
        <f>O578*H578</f>
        <v>0</v>
      </c>
      <c r="Q578" s="196">
        <v>0</v>
      </c>
      <c r="R578" s="196">
        <f>Q578*H578</f>
        <v>0</v>
      </c>
      <c r="S578" s="196">
        <v>0</v>
      </c>
      <c r="T578" s="197">
        <f>S578*H578</f>
        <v>0</v>
      </c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R578" s="198" t="s">
        <v>153</v>
      </c>
      <c r="AT578" s="198" t="s">
        <v>135</v>
      </c>
      <c r="AU578" s="198" t="s">
        <v>84</v>
      </c>
      <c r="AY578" s="16" t="s">
        <v>132</v>
      </c>
      <c r="BE578" s="199">
        <f>IF(N578="základní",J578,0)</f>
        <v>0</v>
      </c>
      <c r="BF578" s="199">
        <f>IF(N578="snížená",J578,0)</f>
        <v>0</v>
      </c>
      <c r="BG578" s="199">
        <f>IF(N578="zákl. přenesená",J578,0)</f>
        <v>0</v>
      </c>
      <c r="BH578" s="199">
        <f>IF(N578="sníž. přenesená",J578,0)</f>
        <v>0</v>
      </c>
      <c r="BI578" s="199">
        <f>IF(N578="nulová",J578,0)</f>
        <v>0</v>
      </c>
      <c r="BJ578" s="16" t="s">
        <v>84</v>
      </c>
      <c r="BK578" s="199">
        <f>ROUND(I578*H578,2)</f>
        <v>0</v>
      </c>
      <c r="BL578" s="16" t="s">
        <v>153</v>
      </c>
      <c r="BM578" s="198" t="s">
        <v>786</v>
      </c>
    </row>
    <row r="579" spans="1:65" s="2" customFormat="1" ht="18">
      <c r="A579" s="33"/>
      <c r="B579" s="34"/>
      <c r="C579" s="35"/>
      <c r="D579" s="200" t="s">
        <v>141</v>
      </c>
      <c r="E579" s="35"/>
      <c r="F579" s="201" t="s">
        <v>785</v>
      </c>
      <c r="G579" s="35"/>
      <c r="H579" s="35"/>
      <c r="I579" s="202"/>
      <c r="J579" s="35"/>
      <c r="K579" s="35"/>
      <c r="L579" s="38"/>
      <c r="M579" s="203"/>
      <c r="N579" s="204"/>
      <c r="O579" s="70"/>
      <c r="P579" s="70"/>
      <c r="Q579" s="70"/>
      <c r="R579" s="70"/>
      <c r="S579" s="70"/>
      <c r="T579" s="71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T579" s="16" t="s">
        <v>141</v>
      </c>
      <c r="AU579" s="16" t="s">
        <v>84</v>
      </c>
    </row>
    <row r="580" spans="1:65" s="12" customFormat="1" ht="25.9" customHeight="1">
      <c r="B580" s="170"/>
      <c r="C580" s="171"/>
      <c r="D580" s="172" t="s">
        <v>76</v>
      </c>
      <c r="E580" s="173" t="s">
        <v>399</v>
      </c>
      <c r="F580" s="173" t="s">
        <v>787</v>
      </c>
      <c r="G580" s="171"/>
      <c r="H580" s="171"/>
      <c r="I580" s="174"/>
      <c r="J580" s="175">
        <f>BK580</f>
        <v>0</v>
      </c>
      <c r="K580" s="171"/>
      <c r="L580" s="176"/>
      <c r="M580" s="177"/>
      <c r="N580" s="178"/>
      <c r="O580" s="178"/>
      <c r="P580" s="179">
        <f>SUM(P581:P587)</f>
        <v>0</v>
      </c>
      <c r="Q580" s="178"/>
      <c r="R580" s="179">
        <f>SUM(R581:R587)</f>
        <v>0</v>
      </c>
      <c r="S580" s="178"/>
      <c r="T580" s="180">
        <f>SUM(T581:T587)</f>
        <v>0</v>
      </c>
      <c r="AR580" s="181" t="s">
        <v>84</v>
      </c>
      <c r="AT580" s="182" t="s">
        <v>76</v>
      </c>
      <c r="AU580" s="182" t="s">
        <v>77</v>
      </c>
      <c r="AY580" s="181" t="s">
        <v>132</v>
      </c>
      <c r="BK580" s="183">
        <f>SUM(BK581:BK587)</f>
        <v>0</v>
      </c>
    </row>
    <row r="581" spans="1:65" s="2" customFormat="1" ht="16.5" customHeight="1">
      <c r="A581" s="33"/>
      <c r="B581" s="34"/>
      <c r="C581" s="186" t="s">
        <v>487</v>
      </c>
      <c r="D581" s="186" t="s">
        <v>135</v>
      </c>
      <c r="E581" s="187" t="s">
        <v>788</v>
      </c>
      <c r="F581" s="188" t="s">
        <v>789</v>
      </c>
      <c r="G581" s="189" t="s">
        <v>226</v>
      </c>
      <c r="H581" s="190">
        <v>478.08</v>
      </c>
      <c r="I581" s="191"/>
      <c r="J581" s="192">
        <f>ROUND(I581*H581,2)</f>
        <v>0</v>
      </c>
      <c r="K581" s="193"/>
      <c r="L581" s="38"/>
      <c r="M581" s="194" t="s">
        <v>1</v>
      </c>
      <c r="N581" s="195" t="s">
        <v>42</v>
      </c>
      <c r="O581" s="70"/>
      <c r="P581" s="196">
        <f>O581*H581</f>
        <v>0</v>
      </c>
      <c r="Q581" s="196">
        <v>0</v>
      </c>
      <c r="R581" s="196">
        <f>Q581*H581</f>
        <v>0</v>
      </c>
      <c r="S581" s="196">
        <v>0</v>
      </c>
      <c r="T581" s="197">
        <f>S581*H581</f>
        <v>0</v>
      </c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R581" s="198" t="s">
        <v>153</v>
      </c>
      <c r="AT581" s="198" t="s">
        <v>135</v>
      </c>
      <c r="AU581" s="198" t="s">
        <v>84</v>
      </c>
      <c r="AY581" s="16" t="s">
        <v>132</v>
      </c>
      <c r="BE581" s="199">
        <f>IF(N581="základní",J581,0)</f>
        <v>0</v>
      </c>
      <c r="BF581" s="199">
        <f>IF(N581="snížená",J581,0)</f>
        <v>0</v>
      </c>
      <c r="BG581" s="199">
        <f>IF(N581="zákl. přenesená",J581,0)</f>
        <v>0</v>
      </c>
      <c r="BH581" s="199">
        <f>IF(N581="sníž. přenesená",J581,0)</f>
        <v>0</v>
      </c>
      <c r="BI581" s="199">
        <f>IF(N581="nulová",J581,0)</f>
        <v>0</v>
      </c>
      <c r="BJ581" s="16" t="s">
        <v>84</v>
      </c>
      <c r="BK581" s="199">
        <f>ROUND(I581*H581,2)</f>
        <v>0</v>
      </c>
      <c r="BL581" s="16" t="s">
        <v>153</v>
      </c>
      <c r="BM581" s="198" t="s">
        <v>790</v>
      </c>
    </row>
    <row r="582" spans="1:65" s="2" customFormat="1" ht="10">
      <c r="A582" s="33"/>
      <c r="B582" s="34"/>
      <c r="C582" s="35"/>
      <c r="D582" s="200" t="s">
        <v>141</v>
      </c>
      <c r="E582" s="35"/>
      <c r="F582" s="201" t="s">
        <v>789</v>
      </c>
      <c r="G582" s="35"/>
      <c r="H582" s="35"/>
      <c r="I582" s="202"/>
      <c r="J582" s="35"/>
      <c r="K582" s="35"/>
      <c r="L582" s="38"/>
      <c r="M582" s="203"/>
      <c r="N582" s="204"/>
      <c r="O582" s="70"/>
      <c r="P582" s="70"/>
      <c r="Q582" s="70"/>
      <c r="R582" s="70"/>
      <c r="S582" s="70"/>
      <c r="T582" s="71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T582" s="16" t="s">
        <v>141</v>
      </c>
      <c r="AU582" s="16" t="s">
        <v>84</v>
      </c>
    </row>
    <row r="583" spans="1:65" s="2" customFormat="1" ht="16.5" customHeight="1">
      <c r="A583" s="33"/>
      <c r="B583" s="34"/>
      <c r="C583" s="186" t="s">
        <v>791</v>
      </c>
      <c r="D583" s="186" t="s">
        <v>135</v>
      </c>
      <c r="E583" s="187" t="s">
        <v>792</v>
      </c>
      <c r="F583" s="188" t="s">
        <v>793</v>
      </c>
      <c r="G583" s="189" t="s">
        <v>226</v>
      </c>
      <c r="H583" s="190">
        <v>48.3</v>
      </c>
      <c r="I583" s="191"/>
      <c r="J583" s="192">
        <f>ROUND(I583*H583,2)</f>
        <v>0</v>
      </c>
      <c r="K583" s="193"/>
      <c r="L583" s="38"/>
      <c r="M583" s="194" t="s">
        <v>1</v>
      </c>
      <c r="N583" s="195" t="s">
        <v>42</v>
      </c>
      <c r="O583" s="70"/>
      <c r="P583" s="196">
        <f>O583*H583</f>
        <v>0</v>
      </c>
      <c r="Q583" s="196">
        <v>0</v>
      </c>
      <c r="R583" s="196">
        <f>Q583*H583</f>
        <v>0</v>
      </c>
      <c r="S583" s="196">
        <v>0</v>
      </c>
      <c r="T583" s="197">
        <f>S583*H583</f>
        <v>0</v>
      </c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R583" s="198" t="s">
        <v>153</v>
      </c>
      <c r="AT583" s="198" t="s">
        <v>135</v>
      </c>
      <c r="AU583" s="198" t="s">
        <v>84</v>
      </c>
      <c r="AY583" s="16" t="s">
        <v>132</v>
      </c>
      <c r="BE583" s="199">
        <f>IF(N583="základní",J583,0)</f>
        <v>0</v>
      </c>
      <c r="BF583" s="199">
        <f>IF(N583="snížená",J583,0)</f>
        <v>0</v>
      </c>
      <c r="BG583" s="199">
        <f>IF(N583="zákl. přenesená",J583,0)</f>
        <v>0</v>
      </c>
      <c r="BH583" s="199">
        <f>IF(N583="sníž. přenesená",J583,0)</f>
        <v>0</v>
      </c>
      <c r="BI583" s="199">
        <f>IF(N583="nulová",J583,0)</f>
        <v>0</v>
      </c>
      <c r="BJ583" s="16" t="s">
        <v>84</v>
      </c>
      <c r="BK583" s="199">
        <f>ROUND(I583*H583,2)</f>
        <v>0</v>
      </c>
      <c r="BL583" s="16" t="s">
        <v>153</v>
      </c>
      <c r="BM583" s="198" t="s">
        <v>794</v>
      </c>
    </row>
    <row r="584" spans="1:65" s="2" customFormat="1" ht="10">
      <c r="A584" s="33"/>
      <c r="B584" s="34"/>
      <c r="C584" s="35"/>
      <c r="D584" s="200" t="s">
        <v>141</v>
      </c>
      <c r="E584" s="35"/>
      <c r="F584" s="201" t="s">
        <v>793</v>
      </c>
      <c r="G584" s="35"/>
      <c r="H584" s="35"/>
      <c r="I584" s="202"/>
      <c r="J584" s="35"/>
      <c r="K584" s="35"/>
      <c r="L584" s="38"/>
      <c r="M584" s="203"/>
      <c r="N584" s="204"/>
      <c r="O584" s="70"/>
      <c r="P584" s="70"/>
      <c r="Q584" s="70"/>
      <c r="R584" s="70"/>
      <c r="S584" s="70"/>
      <c r="T584" s="71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T584" s="16" t="s">
        <v>141</v>
      </c>
      <c r="AU584" s="16" t="s">
        <v>84</v>
      </c>
    </row>
    <row r="585" spans="1:65" s="13" customFormat="1" ht="10">
      <c r="B585" s="210"/>
      <c r="C585" s="211"/>
      <c r="D585" s="200" t="s">
        <v>227</v>
      </c>
      <c r="E585" s="212" t="s">
        <v>1</v>
      </c>
      <c r="F585" s="213" t="s">
        <v>795</v>
      </c>
      <c r="G585" s="211"/>
      <c r="H585" s="214">
        <v>45.3</v>
      </c>
      <c r="I585" s="215"/>
      <c r="J585" s="211"/>
      <c r="K585" s="211"/>
      <c r="L585" s="216"/>
      <c r="M585" s="217"/>
      <c r="N585" s="218"/>
      <c r="O585" s="218"/>
      <c r="P585" s="218"/>
      <c r="Q585" s="218"/>
      <c r="R585" s="218"/>
      <c r="S585" s="218"/>
      <c r="T585" s="219"/>
      <c r="AT585" s="220" t="s">
        <v>227</v>
      </c>
      <c r="AU585" s="220" t="s">
        <v>84</v>
      </c>
      <c r="AV585" s="13" t="s">
        <v>86</v>
      </c>
      <c r="AW585" s="13" t="s">
        <v>33</v>
      </c>
      <c r="AX585" s="13" t="s">
        <v>77</v>
      </c>
      <c r="AY585" s="220" t="s">
        <v>132</v>
      </c>
    </row>
    <row r="586" spans="1:65" s="13" customFormat="1" ht="10">
      <c r="B586" s="210"/>
      <c r="C586" s="211"/>
      <c r="D586" s="200" t="s">
        <v>227</v>
      </c>
      <c r="E586" s="212" t="s">
        <v>1</v>
      </c>
      <c r="F586" s="213" t="s">
        <v>796</v>
      </c>
      <c r="G586" s="211"/>
      <c r="H586" s="214">
        <v>3</v>
      </c>
      <c r="I586" s="215"/>
      <c r="J586" s="211"/>
      <c r="K586" s="211"/>
      <c r="L586" s="216"/>
      <c r="M586" s="217"/>
      <c r="N586" s="218"/>
      <c r="O586" s="218"/>
      <c r="P586" s="218"/>
      <c r="Q586" s="218"/>
      <c r="R586" s="218"/>
      <c r="S586" s="218"/>
      <c r="T586" s="219"/>
      <c r="AT586" s="220" t="s">
        <v>227</v>
      </c>
      <c r="AU586" s="220" t="s">
        <v>84</v>
      </c>
      <c r="AV586" s="13" t="s">
        <v>86</v>
      </c>
      <c r="AW586" s="13" t="s">
        <v>33</v>
      </c>
      <c r="AX586" s="13" t="s">
        <v>77</v>
      </c>
      <c r="AY586" s="220" t="s">
        <v>132</v>
      </c>
    </row>
    <row r="587" spans="1:65" s="14" customFormat="1" ht="10">
      <c r="B587" s="221"/>
      <c r="C587" s="222"/>
      <c r="D587" s="200" t="s">
        <v>227</v>
      </c>
      <c r="E587" s="223" t="s">
        <v>1</v>
      </c>
      <c r="F587" s="224" t="s">
        <v>229</v>
      </c>
      <c r="G587" s="222"/>
      <c r="H587" s="225">
        <v>48.3</v>
      </c>
      <c r="I587" s="226"/>
      <c r="J587" s="222"/>
      <c r="K587" s="222"/>
      <c r="L587" s="227"/>
      <c r="M587" s="228"/>
      <c r="N587" s="229"/>
      <c r="O587" s="229"/>
      <c r="P587" s="229"/>
      <c r="Q587" s="229"/>
      <c r="R587" s="229"/>
      <c r="S587" s="229"/>
      <c r="T587" s="230"/>
      <c r="AT587" s="231" t="s">
        <v>227</v>
      </c>
      <c r="AU587" s="231" t="s">
        <v>84</v>
      </c>
      <c r="AV587" s="14" t="s">
        <v>153</v>
      </c>
      <c r="AW587" s="14" t="s">
        <v>33</v>
      </c>
      <c r="AX587" s="14" t="s">
        <v>84</v>
      </c>
      <c r="AY587" s="231" t="s">
        <v>132</v>
      </c>
    </row>
    <row r="588" spans="1:65" s="12" customFormat="1" ht="25.9" customHeight="1">
      <c r="B588" s="170"/>
      <c r="C588" s="171"/>
      <c r="D588" s="172" t="s">
        <v>76</v>
      </c>
      <c r="E588" s="173" t="s">
        <v>603</v>
      </c>
      <c r="F588" s="173" t="s">
        <v>797</v>
      </c>
      <c r="G588" s="171"/>
      <c r="H588" s="171"/>
      <c r="I588" s="174"/>
      <c r="J588" s="175">
        <f>BK588</f>
        <v>0</v>
      </c>
      <c r="K588" s="171"/>
      <c r="L588" s="176"/>
      <c r="M588" s="177"/>
      <c r="N588" s="178"/>
      <c r="O588" s="178"/>
      <c r="P588" s="179">
        <f>SUM(P589:P592)</f>
        <v>0</v>
      </c>
      <c r="Q588" s="178"/>
      <c r="R588" s="179">
        <f>SUM(R589:R592)</f>
        <v>0</v>
      </c>
      <c r="S588" s="178"/>
      <c r="T588" s="180">
        <f>SUM(T589:T592)</f>
        <v>0</v>
      </c>
      <c r="AR588" s="181" t="s">
        <v>84</v>
      </c>
      <c r="AT588" s="182" t="s">
        <v>76</v>
      </c>
      <c r="AU588" s="182" t="s">
        <v>77</v>
      </c>
      <c r="AY588" s="181" t="s">
        <v>132</v>
      </c>
      <c r="BK588" s="183">
        <f>SUM(BK589:BK592)</f>
        <v>0</v>
      </c>
    </row>
    <row r="589" spans="1:65" s="2" customFormat="1" ht="16.5" customHeight="1">
      <c r="A589" s="33"/>
      <c r="B589" s="34"/>
      <c r="C589" s="186" t="s">
        <v>491</v>
      </c>
      <c r="D589" s="186" t="s">
        <v>135</v>
      </c>
      <c r="E589" s="187" t="s">
        <v>798</v>
      </c>
      <c r="F589" s="188" t="s">
        <v>799</v>
      </c>
      <c r="G589" s="189" t="s">
        <v>226</v>
      </c>
      <c r="H589" s="190">
        <v>166.04</v>
      </c>
      <c r="I589" s="191"/>
      <c r="J589" s="192">
        <f>ROUND(I589*H589,2)</f>
        <v>0</v>
      </c>
      <c r="K589" s="193"/>
      <c r="L589" s="38"/>
      <c r="M589" s="194" t="s">
        <v>1</v>
      </c>
      <c r="N589" s="195" t="s">
        <v>42</v>
      </c>
      <c r="O589" s="70"/>
      <c r="P589" s="196">
        <f>O589*H589</f>
        <v>0</v>
      </c>
      <c r="Q589" s="196">
        <v>0</v>
      </c>
      <c r="R589" s="196">
        <f>Q589*H589</f>
        <v>0</v>
      </c>
      <c r="S589" s="196">
        <v>0</v>
      </c>
      <c r="T589" s="197">
        <f>S589*H589</f>
        <v>0</v>
      </c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R589" s="198" t="s">
        <v>153</v>
      </c>
      <c r="AT589" s="198" t="s">
        <v>135</v>
      </c>
      <c r="AU589" s="198" t="s">
        <v>84</v>
      </c>
      <c r="AY589" s="16" t="s">
        <v>132</v>
      </c>
      <c r="BE589" s="199">
        <f>IF(N589="základní",J589,0)</f>
        <v>0</v>
      </c>
      <c r="BF589" s="199">
        <f>IF(N589="snížená",J589,0)</f>
        <v>0</v>
      </c>
      <c r="BG589" s="199">
        <f>IF(N589="zákl. přenesená",J589,0)</f>
        <v>0</v>
      </c>
      <c r="BH589" s="199">
        <f>IF(N589="sníž. přenesená",J589,0)</f>
        <v>0</v>
      </c>
      <c r="BI589" s="199">
        <f>IF(N589="nulová",J589,0)</f>
        <v>0</v>
      </c>
      <c r="BJ589" s="16" t="s">
        <v>84</v>
      </c>
      <c r="BK589" s="199">
        <f>ROUND(I589*H589,2)</f>
        <v>0</v>
      </c>
      <c r="BL589" s="16" t="s">
        <v>153</v>
      </c>
      <c r="BM589" s="198" t="s">
        <v>800</v>
      </c>
    </row>
    <row r="590" spans="1:65" s="2" customFormat="1" ht="10">
      <c r="A590" s="33"/>
      <c r="B590" s="34"/>
      <c r="C590" s="35"/>
      <c r="D590" s="200" t="s">
        <v>141</v>
      </c>
      <c r="E590" s="35"/>
      <c r="F590" s="201" t="s">
        <v>799</v>
      </c>
      <c r="G590" s="35"/>
      <c r="H590" s="35"/>
      <c r="I590" s="202"/>
      <c r="J590" s="35"/>
      <c r="K590" s="35"/>
      <c r="L590" s="38"/>
      <c r="M590" s="203"/>
      <c r="N590" s="204"/>
      <c r="O590" s="70"/>
      <c r="P590" s="70"/>
      <c r="Q590" s="70"/>
      <c r="R590" s="70"/>
      <c r="S590" s="70"/>
      <c r="T590" s="71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T590" s="16" t="s">
        <v>141</v>
      </c>
      <c r="AU590" s="16" t="s">
        <v>84</v>
      </c>
    </row>
    <row r="591" spans="1:65" s="13" customFormat="1" ht="10">
      <c r="B591" s="210"/>
      <c r="C591" s="211"/>
      <c r="D591" s="200" t="s">
        <v>227</v>
      </c>
      <c r="E591" s="212" t="s">
        <v>1</v>
      </c>
      <c r="F591" s="213" t="s">
        <v>801</v>
      </c>
      <c r="G591" s="211"/>
      <c r="H591" s="214">
        <v>166.04</v>
      </c>
      <c r="I591" s="215"/>
      <c r="J591" s="211"/>
      <c r="K591" s="211"/>
      <c r="L591" s="216"/>
      <c r="M591" s="217"/>
      <c r="N591" s="218"/>
      <c r="O591" s="218"/>
      <c r="P591" s="218"/>
      <c r="Q591" s="218"/>
      <c r="R591" s="218"/>
      <c r="S591" s="218"/>
      <c r="T591" s="219"/>
      <c r="AT591" s="220" t="s">
        <v>227</v>
      </c>
      <c r="AU591" s="220" t="s">
        <v>84</v>
      </c>
      <c r="AV591" s="13" t="s">
        <v>86</v>
      </c>
      <c r="AW591" s="13" t="s">
        <v>33</v>
      </c>
      <c r="AX591" s="13" t="s">
        <v>77</v>
      </c>
      <c r="AY591" s="220" t="s">
        <v>132</v>
      </c>
    </row>
    <row r="592" spans="1:65" s="14" customFormat="1" ht="10">
      <c r="B592" s="221"/>
      <c r="C592" s="222"/>
      <c r="D592" s="200" t="s">
        <v>227</v>
      </c>
      <c r="E592" s="223" t="s">
        <v>1</v>
      </c>
      <c r="F592" s="224" t="s">
        <v>229</v>
      </c>
      <c r="G592" s="222"/>
      <c r="H592" s="225">
        <v>166.04</v>
      </c>
      <c r="I592" s="226"/>
      <c r="J592" s="222"/>
      <c r="K592" s="222"/>
      <c r="L592" s="227"/>
      <c r="M592" s="228"/>
      <c r="N592" s="229"/>
      <c r="O592" s="229"/>
      <c r="P592" s="229"/>
      <c r="Q592" s="229"/>
      <c r="R592" s="229"/>
      <c r="S592" s="229"/>
      <c r="T592" s="230"/>
      <c r="AT592" s="231" t="s">
        <v>227</v>
      </c>
      <c r="AU592" s="231" t="s">
        <v>84</v>
      </c>
      <c r="AV592" s="14" t="s">
        <v>153</v>
      </c>
      <c r="AW592" s="14" t="s">
        <v>33</v>
      </c>
      <c r="AX592" s="14" t="s">
        <v>84</v>
      </c>
      <c r="AY592" s="231" t="s">
        <v>132</v>
      </c>
    </row>
    <row r="593" spans="1:65" s="12" customFormat="1" ht="25.9" customHeight="1">
      <c r="B593" s="170"/>
      <c r="C593" s="171"/>
      <c r="D593" s="172" t="s">
        <v>76</v>
      </c>
      <c r="E593" s="173" t="s">
        <v>402</v>
      </c>
      <c r="F593" s="173" t="s">
        <v>802</v>
      </c>
      <c r="G593" s="171"/>
      <c r="H593" s="171"/>
      <c r="I593" s="174"/>
      <c r="J593" s="175">
        <f>BK593</f>
        <v>0</v>
      </c>
      <c r="K593" s="171"/>
      <c r="L593" s="176"/>
      <c r="M593" s="177"/>
      <c r="N593" s="178"/>
      <c r="O593" s="178"/>
      <c r="P593" s="179">
        <f>SUM(P594:P631)</f>
        <v>0</v>
      </c>
      <c r="Q593" s="178"/>
      <c r="R593" s="179">
        <f>SUM(R594:R631)</f>
        <v>0</v>
      </c>
      <c r="S593" s="178"/>
      <c r="T593" s="180">
        <f>SUM(T594:T631)</f>
        <v>0</v>
      </c>
      <c r="AR593" s="181" t="s">
        <v>84</v>
      </c>
      <c r="AT593" s="182" t="s">
        <v>76</v>
      </c>
      <c r="AU593" s="182" t="s">
        <v>77</v>
      </c>
      <c r="AY593" s="181" t="s">
        <v>132</v>
      </c>
      <c r="BK593" s="183">
        <f>SUM(BK594:BK631)</f>
        <v>0</v>
      </c>
    </row>
    <row r="594" spans="1:65" s="2" customFormat="1" ht="21.75" customHeight="1">
      <c r="A594" s="33"/>
      <c r="B594" s="34"/>
      <c r="C594" s="186" t="s">
        <v>803</v>
      </c>
      <c r="D594" s="186" t="s">
        <v>135</v>
      </c>
      <c r="E594" s="187" t="s">
        <v>804</v>
      </c>
      <c r="F594" s="188" t="s">
        <v>805</v>
      </c>
      <c r="G594" s="189" t="s">
        <v>245</v>
      </c>
      <c r="H594" s="190">
        <v>5.468</v>
      </c>
      <c r="I594" s="191"/>
      <c r="J594" s="192">
        <f>ROUND(I594*H594,2)</f>
        <v>0</v>
      </c>
      <c r="K594" s="193"/>
      <c r="L594" s="38"/>
      <c r="M594" s="194" t="s">
        <v>1</v>
      </c>
      <c r="N594" s="195" t="s">
        <v>42</v>
      </c>
      <c r="O594" s="70"/>
      <c r="P594" s="196">
        <f>O594*H594</f>
        <v>0</v>
      </c>
      <c r="Q594" s="196">
        <v>0</v>
      </c>
      <c r="R594" s="196">
        <f>Q594*H594</f>
        <v>0</v>
      </c>
      <c r="S594" s="196">
        <v>0</v>
      </c>
      <c r="T594" s="197">
        <f>S594*H594</f>
        <v>0</v>
      </c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R594" s="198" t="s">
        <v>153</v>
      </c>
      <c r="AT594" s="198" t="s">
        <v>135</v>
      </c>
      <c r="AU594" s="198" t="s">
        <v>84</v>
      </c>
      <c r="AY594" s="16" t="s">
        <v>132</v>
      </c>
      <c r="BE594" s="199">
        <f>IF(N594="základní",J594,0)</f>
        <v>0</v>
      </c>
      <c r="BF594" s="199">
        <f>IF(N594="snížená",J594,0)</f>
        <v>0</v>
      </c>
      <c r="BG594" s="199">
        <f>IF(N594="zákl. přenesená",J594,0)</f>
        <v>0</v>
      </c>
      <c r="BH594" s="199">
        <f>IF(N594="sníž. přenesená",J594,0)</f>
        <v>0</v>
      </c>
      <c r="BI594" s="199">
        <f>IF(N594="nulová",J594,0)</f>
        <v>0</v>
      </c>
      <c r="BJ594" s="16" t="s">
        <v>84</v>
      </c>
      <c r="BK594" s="199">
        <f>ROUND(I594*H594,2)</f>
        <v>0</v>
      </c>
      <c r="BL594" s="16" t="s">
        <v>153</v>
      </c>
      <c r="BM594" s="198" t="s">
        <v>806</v>
      </c>
    </row>
    <row r="595" spans="1:65" s="2" customFormat="1" ht="10">
      <c r="A595" s="33"/>
      <c r="B595" s="34"/>
      <c r="C595" s="35"/>
      <c r="D595" s="200" t="s">
        <v>141</v>
      </c>
      <c r="E595" s="35"/>
      <c r="F595" s="201" t="s">
        <v>805</v>
      </c>
      <c r="G595" s="35"/>
      <c r="H595" s="35"/>
      <c r="I595" s="202"/>
      <c r="J595" s="35"/>
      <c r="K595" s="35"/>
      <c r="L595" s="38"/>
      <c r="M595" s="203"/>
      <c r="N595" s="204"/>
      <c r="O595" s="70"/>
      <c r="P595" s="70"/>
      <c r="Q595" s="70"/>
      <c r="R595" s="70"/>
      <c r="S595" s="70"/>
      <c r="T595" s="71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T595" s="16" t="s">
        <v>141</v>
      </c>
      <c r="AU595" s="16" t="s">
        <v>84</v>
      </c>
    </row>
    <row r="596" spans="1:65" s="2" customFormat="1" ht="16.5" customHeight="1">
      <c r="A596" s="33"/>
      <c r="B596" s="34"/>
      <c r="C596" s="186" t="s">
        <v>494</v>
      </c>
      <c r="D596" s="186" t="s">
        <v>135</v>
      </c>
      <c r="E596" s="187" t="s">
        <v>807</v>
      </c>
      <c r="F596" s="188" t="s">
        <v>808</v>
      </c>
      <c r="G596" s="189" t="s">
        <v>245</v>
      </c>
      <c r="H596" s="190">
        <v>20.056999999999999</v>
      </c>
      <c r="I596" s="191"/>
      <c r="J596" s="192">
        <f>ROUND(I596*H596,2)</f>
        <v>0</v>
      </c>
      <c r="K596" s="193"/>
      <c r="L596" s="38"/>
      <c r="M596" s="194" t="s">
        <v>1</v>
      </c>
      <c r="N596" s="195" t="s">
        <v>42</v>
      </c>
      <c r="O596" s="70"/>
      <c r="P596" s="196">
        <f>O596*H596</f>
        <v>0</v>
      </c>
      <c r="Q596" s="196">
        <v>0</v>
      </c>
      <c r="R596" s="196">
        <f>Q596*H596</f>
        <v>0</v>
      </c>
      <c r="S596" s="196">
        <v>0</v>
      </c>
      <c r="T596" s="197">
        <f>S596*H596</f>
        <v>0</v>
      </c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R596" s="198" t="s">
        <v>153</v>
      </c>
      <c r="AT596" s="198" t="s">
        <v>135</v>
      </c>
      <c r="AU596" s="198" t="s">
        <v>84</v>
      </c>
      <c r="AY596" s="16" t="s">
        <v>132</v>
      </c>
      <c r="BE596" s="199">
        <f>IF(N596="základní",J596,0)</f>
        <v>0</v>
      </c>
      <c r="BF596" s="199">
        <f>IF(N596="snížená",J596,0)</f>
        <v>0</v>
      </c>
      <c r="BG596" s="199">
        <f>IF(N596="zákl. přenesená",J596,0)</f>
        <v>0</v>
      </c>
      <c r="BH596" s="199">
        <f>IF(N596="sníž. přenesená",J596,0)</f>
        <v>0</v>
      </c>
      <c r="BI596" s="199">
        <f>IF(N596="nulová",J596,0)</f>
        <v>0</v>
      </c>
      <c r="BJ596" s="16" t="s">
        <v>84</v>
      </c>
      <c r="BK596" s="199">
        <f>ROUND(I596*H596,2)</f>
        <v>0</v>
      </c>
      <c r="BL596" s="16" t="s">
        <v>153</v>
      </c>
      <c r="BM596" s="198" t="s">
        <v>809</v>
      </c>
    </row>
    <row r="597" spans="1:65" s="2" customFormat="1" ht="10">
      <c r="A597" s="33"/>
      <c r="B597" s="34"/>
      <c r="C597" s="35"/>
      <c r="D597" s="200" t="s">
        <v>141</v>
      </c>
      <c r="E597" s="35"/>
      <c r="F597" s="201" t="s">
        <v>808</v>
      </c>
      <c r="G597" s="35"/>
      <c r="H597" s="35"/>
      <c r="I597" s="202"/>
      <c r="J597" s="35"/>
      <c r="K597" s="35"/>
      <c r="L597" s="38"/>
      <c r="M597" s="203"/>
      <c r="N597" s="204"/>
      <c r="O597" s="70"/>
      <c r="P597" s="70"/>
      <c r="Q597" s="70"/>
      <c r="R597" s="70"/>
      <c r="S597" s="70"/>
      <c r="T597" s="71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T597" s="16" t="s">
        <v>141</v>
      </c>
      <c r="AU597" s="16" t="s">
        <v>84</v>
      </c>
    </row>
    <row r="598" spans="1:65" s="2" customFormat="1" ht="18">
      <c r="A598" s="33"/>
      <c r="B598" s="34"/>
      <c r="C598" s="35"/>
      <c r="D598" s="200" t="s">
        <v>142</v>
      </c>
      <c r="E598" s="35"/>
      <c r="F598" s="205" t="s">
        <v>810</v>
      </c>
      <c r="G598" s="35"/>
      <c r="H598" s="35"/>
      <c r="I598" s="202"/>
      <c r="J598" s="35"/>
      <c r="K598" s="35"/>
      <c r="L598" s="38"/>
      <c r="M598" s="203"/>
      <c r="N598" s="204"/>
      <c r="O598" s="70"/>
      <c r="P598" s="70"/>
      <c r="Q598" s="70"/>
      <c r="R598" s="70"/>
      <c r="S598" s="70"/>
      <c r="T598" s="71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T598" s="16" t="s">
        <v>142</v>
      </c>
      <c r="AU598" s="16" t="s">
        <v>84</v>
      </c>
    </row>
    <row r="599" spans="1:65" s="2" customFormat="1" ht="24.15" customHeight="1">
      <c r="A599" s="33"/>
      <c r="B599" s="34"/>
      <c r="C599" s="186" t="s">
        <v>811</v>
      </c>
      <c r="D599" s="186" t="s">
        <v>135</v>
      </c>
      <c r="E599" s="187" t="s">
        <v>812</v>
      </c>
      <c r="F599" s="188" t="s">
        <v>813</v>
      </c>
      <c r="G599" s="189" t="s">
        <v>245</v>
      </c>
      <c r="H599" s="190">
        <v>0.18</v>
      </c>
      <c r="I599" s="191"/>
      <c r="J599" s="192">
        <f>ROUND(I599*H599,2)</f>
        <v>0</v>
      </c>
      <c r="K599" s="193"/>
      <c r="L599" s="38"/>
      <c r="M599" s="194" t="s">
        <v>1</v>
      </c>
      <c r="N599" s="195" t="s">
        <v>42</v>
      </c>
      <c r="O599" s="70"/>
      <c r="P599" s="196">
        <f>O599*H599</f>
        <v>0</v>
      </c>
      <c r="Q599" s="196">
        <v>0</v>
      </c>
      <c r="R599" s="196">
        <f>Q599*H599</f>
        <v>0</v>
      </c>
      <c r="S599" s="196">
        <v>0</v>
      </c>
      <c r="T599" s="197">
        <f>S599*H599</f>
        <v>0</v>
      </c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R599" s="198" t="s">
        <v>153</v>
      </c>
      <c r="AT599" s="198" t="s">
        <v>135</v>
      </c>
      <c r="AU599" s="198" t="s">
        <v>84</v>
      </c>
      <c r="AY599" s="16" t="s">
        <v>132</v>
      </c>
      <c r="BE599" s="199">
        <f>IF(N599="základní",J599,0)</f>
        <v>0</v>
      </c>
      <c r="BF599" s="199">
        <f>IF(N599="snížená",J599,0)</f>
        <v>0</v>
      </c>
      <c r="BG599" s="199">
        <f>IF(N599="zákl. přenesená",J599,0)</f>
        <v>0</v>
      </c>
      <c r="BH599" s="199">
        <f>IF(N599="sníž. přenesená",J599,0)</f>
        <v>0</v>
      </c>
      <c r="BI599" s="199">
        <f>IF(N599="nulová",J599,0)</f>
        <v>0</v>
      </c>
      <c r="BJ599" s="16" t="s">
        <v>84</v>
      </c>
      <c r="BK599" s="199">
        <f>ROUND(I599*H599,2)</f>
        <v>0</v>
      </c>
      <c r="BL599" s="16" t="s">
        <v>153</v>
      </c>
      <c r="BM599" s="198" t="s">
        <v>814</v>
      </c>
    </row>
    <row r="600" spans="1:65" s="2" customFormat="1" ht="18">
      <c r="A600" s="33"/>
      <c r="B600" s="34"/>
      <c r="C600" s="35"/>
      <c r="D600" s="200" t="s">
        <v>141</v>
      </c>
      <c r="E600" s="35"/>
      <c r="F600" s="201" t="s">
        <v>813</v>
      </c>
      <c r="G600" s="35"/>
      <c r="H600" s="35"/>
      <c r="I600" s="202"/>
      <c r="J600" s="35"/>
      <c r="K600" s="35"/>
      <c r="L600" s="38"/>
      <c r="M600" s="203"/>
      <c r="N600" s="204"/>
      <c r="O600" s="70"/>
      <c r="P600" s="70"/>
      <c r="Q600" s="70"/>
      <c r="R600" s="70"/>
      <c r="S600" s="70"/>
      <c r="T600" s="71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T600" s="16" t="s">
        <v>141</v>
      </c>
      <c r="AU600" s="16" t="s">
        <v>84</v>
      </c>
    </row>
    <row r="601" spans="1:65" s="13" customFormat="1" ht="10">
      <c r="B601" s="210"/>
      <c r="C601" s="211"/>
      <c r="D601" s="200" t="s">
        <v>227</v>
      </c>
      <c r="E601" s="212" t="s">
        <v>1</v>
      </c>
      <c r="F601" s="213" t="s">
        <v>815</v>
      </c>
      <c r="G601" s="211"/>
      <c r="H601" s="214">
        <v>0.18</v>
      </c>
      <c r="I601" s="215"/>
      <c r="J601" s="211"/>
      <c r="K601" s="211"/>
      <c r="L601" s="216"/>
      <c r="M601" s="217"/>
      <c r="N601" s="218"/>
      <c r="O601" s="218"/>
      <c r="P601" s="218"/>
      <c r="Q601" s="218"/>
      <c r="R601" s="218"/>
      <c r="S601" s="218"/>
      <c r="T601" s="219"/>
      <c r="AT601" s="220" t="s">
        <v>227</v>
      </c>
      <c r="AU601" s="220" t="s">
        <v>84</v>
      </c>
      <c r="AV601" s="13" t="s">
        <v>86</v>
      </c>
      <c r="AW601" s="13" t="s">
        <v>33</v>
      </c>
      <c r="AX601" s="13" t="s">
        <v>77</v>
      </c>
      <c r="AY601" s="220" t="s">
        <v>132</v>
      </c>
    </row>
    <row r="602" spans="1:65" s="14" customFormat="1" ht="10">
      <c r="B602" s="221"/>
      <c r="C602" s="222"/>
      <c r="D602" s="200" t="s">
        <v>227</v>
      </c>
      <c r="E602" s="223" t="s">
        <v>1</v>
      </c>
      <c r="F602" s="224" t="s">
        <v>229</v>
      </c>
      <c r="G602" s="222"/>
      <c r="H602" s="225">
        <v>0.18</v>
      </c>
      <c r="I602" s="226"/>
      <c r="J602" s="222"/>
      <c r="K602" s="222"/>
      <c r="L602" s="227"/>
      <c r="M602" s="228"/>
      <c r="N602" s="229"/>
      <c r="O602" s="229"/>
      <c r="P602" s="229"/>
      <c r="Q602" s="229"/>
      <c r="R602" s="229"/>
      <c r="S602" s="229"/>
      <c r="T602" s="230"/>
      <c r="AT602" s="231" t="s">
        <v>227</v>
      </c>
      <c r="AU602" s="231" t="s">
        <v>84</v>
      </c>
      <c r="AV602" s="14" t="s">
        <v>153</v>
      </c>
      <c r="AW602" s="14" t="s">
        <v>33</v>
      </c>
      <c r="AX602" s="14" t="s">
        <v>84</v>
      </c>
      <c r="AY602" s="231" t="s">
        <v>132</v>
      </c>
    </row>
    <row r="603" spans="1:65" s="2" customFormat="1" ht="21.75" customHeight="1">
      <c r="A603" s="33"/>
      <c r="B603" s="34"/>
      <c r="C603" s="186" t="s">
        <v>498</v>
      </c>
      <c r="D603" s="186" t="s">
        <v>135</v>
      </c>
      <c r="E603" s="187" t="s">
        <v>816</v>
      </c>
      <c r="F603" s="188" t="s">
        <v>817</v>
      </c>
      <c r="G603" s="189" t="s">
        <v>394</v>
      </c>
      <c r="H603" s="190">
        <v>5</v>
      </c>
      <c r="I603" s="191"/>
      <c r="J603" s="192">
        <f>ROUND(I603*H603,2)</f>
        <v>0</v>
      </c>
      <c r="K603" s="193"/>
      <c r="L603" s="38"/>
      <c r="M603" s="194" t="s">
        <v>1</v>
      </c>
      <c r="N603" s="195" t="s">
        <v>42</v>
      </c>
      <c r="O603" s="70"/>
      <c r="P603" s="196">
        <f>O603*H603</f>
        <v>0</v>
      </c>
      <c r="Q603" s="196">
        <v>0</v>
      </c>
      <c r="R603" s="196">
        <f>Q603*H603</f>
        <v>0</v>
      </c>
      <c r="S603" s="196">
        <v>0</v>
      </c>
      <c r="T603" s="197">
        <f>S603*H603</f>
        <v>0</v>
      </c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R603" s="198" t="s">
        <v>153</v>
      </c>
      <c r="AT603" s="198" t="s">
        <v>135</v>
      </c>
      <c r="AU603" s="198" t="s">
        <v>84</v>
      </c>
      <c r="AY603" s="16" t="s">
        <v>132</v>
      </c>
      <c r="BE603" s="199">
        <f>IF(N603="základní",J603,0)</f>
        <v>0</v>
      </c>
      <c r="BF603" s="199">
        <f>IF(N603="snížená",J603,0)</f>
        <v>0</v>
      </c>
      <c r="BG603" s="199">
        <f>IF(N603="zákl. přenesená",J603,0)</f>
        <v>0</v>
      </c>
      <c r="BH603" s="199">
        <f>IF(N603="sníž. přenesená",J603,0)</f>
        <v>0</v>
      </c>
      <c r="BI603" s="199">
        <f>IF(N603="nulová",J603,0)</f>
        <v>0</v>
      </c>
      <c r="BJ603" s="16" t="s">
        <v>84</v>
      </c>
      <c r="BK603" s="199">
        <f>ROUND(I603*H603,2)</f>
        <v>0</v>
      </c>
      <c r="BL603" s="16" t="s">
        <v>153</v>
      </c>
      <c r="BM603" s="198" t="s">
        <v>315</v>
      </c>
    </row>
    <row r="604" spans="1:65" s="2" customFormat="1" ht="10">
      <c r="A604" s="33"/>
      <c r="B604" s="34"/>
      <c r="C604" s="35"/>
      <c r="D604" s="200" t="s">
        <v>141</v>
      </c>
      <c r="E604" s="35"/>
      <c r="F604" s="201" t="s">
        <v>817</v>
      </c>
      <c r="G604" s="35"/>
      <c r="H604" s="35"/>
      <c r="I604" s="202"/>
      <c r="J604" s="35"/>
      <c r="K604" s="35"/>
      <c r="L604" s="38"/>
      <c r="M604" s="203"/>
      <c r="N604" s="204"/>
      <c r="O604" s="70"/>
      <c r="P604" s="70"/>
      <c r="Q604" s="70"/>
      <c r="R604" s="70"/>
      <c r="S604" s="70"/>
      <c r="T604" s="7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T604" s="16" t="s">
        <v>141</v>
      </c>
      <c r="AU604" s="16" t="s">
        <v>84</v>
      </c>
    </row>
    <row r="605" spans="1:65" s="2" customFormat="1" ht="36">
      <c r="A605" s="33"/>
      <c r="B605" s="34"/>
      <c r="C605" s="35"/>
      <c r="D605" s="200" t="s">
        <v>142</v>
      </c>
      <c r="E605" s="35"/>
      <c r="F605" s="205" t="s">
        <v>818</v>
      </c>
      <c r="G605" s="35"/>
      <c r="H605" s="35"/>
      <c r="I605" s="202"/>
      <c r="J605" s="35"/>
      <c r="K605" s="35"/>
      <c r="L605" s="38"/>
      <c r="M605" s="203"/>
      <c r="N605" s="204"/>
      <c r="O605" s="70"/>
      <c r="P605" s="70"/>
      <c r="Q605" s="70"/>
      <c r="R605" s="70"/>
      <c r="S605" s="70"/>
      <c r="T605" s="71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T605" s="16" t="s">
        <v>142</v>
      </c>
      <c r="AU605" s="16" t="s">
        <v>84</v>
      </c>
    </row>
    <row r="606" spans="1:65" s="2" customFormat="1" ht="16.5" customHeight="1">
      <c r="A606" s="33"/>
      <c r="B606" s="34"/>
      <c r="C606" s="186" t="s">
        <v>819</v>
      </c>
      <c r="D606" s="186" t="s">
        <v>135</v>
      </c>
      <c r="E606" s="187" t="s">
        <v>820</v>
      </c>
      <c r="F606" s="188" t="s">
        <v>821</v>
      </c>
      <c r="G606" s="189" t="s">
        <v>240</v>
      </c>
      <c r="H606" s="190">
        <v>2.4</v>
      </c>
      <c r="I606" s="191"/>
      <c r="J606" s="192">
        <f>ROUND(I606*H606,2)</f>
        <v>0</v>
      </c>
      <c r="K606" s="193"/>
      <c r="L606" s="38"/>
      <c r="M606" s="194" t="s">
        <v>1</v>
      </c>
      <c r="N606" s="195" t="s">
        <v>42</v>
      </c>
      <c r="O606" s="70"/>
      <c r="P606" s="196">
        <f>O606*H606</f>
        <v>0</v>
      </c>
      <c r="Q606" s="196">
        <v>0</v>
      </c>
      <c r="R606" s="196">
        <f>Q606*H606</f>
        <v>0</v>
      </c>
      <c r="S606" s="196">
        <v>0</v>
      </c>
      <c r="T606" s="197">
        <f>S606*H606</f>
        <v>0</v>
      </c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R606" s="198" t="s">
        <v>153</v>
      </c>
      <c r="AT606" s="198" t="s">
        <v>135</v>
      </c>
      <c r="AU606" s="198" t="s">
        <v>84</v>
      </c>
      <c r="AY606" s="16" t="s">
        <v>132</v>
      </c>
      <c r="BE606" s="199">
        <f>IF(N606="základní",J606,0)</f>
        <v>0</v>
      </c>
      <c r="BF606" s="199">
        <f>IF(N606="snížená",J606,0)</f>
        <v>0</v>
      </c>
      <c r="BG606" s="199">
        <f>IF(N606="zákl. přenesená",J606,0)</f>
        <v>0</v>
      </c>
      <c r="BH606" s="199">
        <f>IF(N606="sníž. přenesená",J606,0)</f>
        <v>0</v>
      </c>
      <c r="BI606" s="199">
        <f>IF(N606="nulová",J606,0)</f>
        <v>0</v>
      </c>
      <c r="BJ606" s="16" t="s">
        <v>84</v>
      </c>
      <c r="BK606" s="199">
        <f>ROUND(I606*H606,2)</f>
        <v>0</v>
      </c>
      <c r="BL606" s="16" t="s">
        <v>153</v>
      </c>
      <c r="BM606" s="198" t="s">
        <v>822</v>
      </c>
    </row>
    <row r="607" spans="1:65" s="2" customFormat="1" ht="10">
      <c r="A607" s="33"/>
      <c r="B607" s="34"/>
      <c r="C607" s="35"/>
      <c r="D607" s="200" t="s">
        <v>141</v>
      </c>
      <c r="E607" s="35"/>
      <c r="F607" s="201" t="s">
        <v>821</v>
      </c>
      <c r="G607" s="35"/>
      <c r="H607" s="35"/>
      <c r="I607" s="202"/>
      <c r="J607" s="35"/>
      <c r="K607" s="35"/>
      <c r="L607" s="38"/>
      <c r="M607" s="203"/>
      <c r="N607" s="204"/>
      <c r="O607" s="70"/>
      <c r="P607" s="70"/>
      <c r="Q607" s="70"/>
      <c r="R607" s="70"/>
      <c r="S607" s="70"/>
      <c r="T607" s="71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T607" s="16" t="s">
        <v>141</v>
      </c>
      <c r="AU607" s="16" t="s">
        <v>84</v>
      </c>
    </row>
    <row r="608" spans="1:65" s="2" customFormat="1" ht="16.5" customHeight="1">
      <c r="A608" s="33"/>
      <c r="B608" s="34"/>
      <c r="C608" s="186" t="s">
        <v>503</v>
      </c>
      <c r="D608" s="186" t="s">
        <v>135</v>
      </c>
      <c r="E608" s="187" t="s">
        <v>823</v>
      </c>
      <c r="F608" s="188" t="s">
        <v>824</v>
      </c>
      <c r="G608" s="189" t="s">
        <v>240</v>
      </c>
      <c r="H608" s="190">
        <v>19.22</v>
      </c>
      <c r="I608" s="191"/>
      <c r="J608" s="192">
        <f>ROUND(I608*H608,2)</f>
        <v>0</v>
      </c>
      <c r="K608" s="193"/>
      <c r="L608" s="38"/>
      <c r="M608" s="194" t="s">
        <v>1</v>
      </c>
      <c r="N608" s="195" t="s">
        <v>42</v>
      </c>
      <c r="O608" s="70"/>
      <c r="P608" s="196">
        <f>O608*H608</f>
        <v>0</v>
      </c>
      <c r="Q608" s="196">
        <v>0</v>
      </c>
      <c r="R608" s="196">
        <f>Q608*H608</f>
        <v>0</v>
      </c>
      <c r="S608" s="196">
        <v>0</v>
      </c>
      <c r="T608" s="197">
        <f>S608*H608</f>
        <v>0</v>
      </c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R608" s="198" t="s">
        <v>153</v>
      </c>
      <c r="AT608" s="198" t="s">
        <v>135</v>
      </c>
      <c r="AU608" s="198" t="s">
        <v>84</v>
      </c>
      <c r="AY608" s="16" t="s">
        <v>132</v>
      </c>
      <c r="BE608" s="199">
        <f>IF(N608="základní",J608,0)</f>
        <v>0</v>
      </c>
      <c r="BF608" s="199">
        <f>IF(N608="snížená",J608,0)</f>
        <v>0</v>
      </c>
      <c r="BG608" s="199">
        <f>IF(N608="zákl. přenesená",J608,0)</f>
        <v>0</v>
      </c>
      <c r="BH608" s="199">
        <f>IF(N608="sníž. přenesená",J608,0)</f>
        <v>0</v>
      </c>
      <c r="BI608" s="199">
        <f>IF(N608="nulová",J608,0)</f>
        <v>0</v>
      </c>
      <c r="BJ608" s="16" t="s">
        <v>84</v>
      </c>
      <c r="BK608" s="199">
        <f>ROUND(I608*H608,2)</f>
        <v>0</v>
      </c>
      <c r="BL608" s="16" t="s">
        <v>153</v>
      </c>
      <c r="BM608" s="198" t="s">
        <v>825</v>
      </c>
    </row>
    <row r="609" spans="1:65" s="2" customFormat="1" ht="10">
      <c r="A609" s="33"/>
      <c r="B609" s="34"/>
      <c r="C609" s="35"/>
      <c r="D609" s="200" t="s">
        <v>141</v>
      </c>
      <c r="E609" s="35"/>
      <c r="F609" s="201" t="s">
        <v>824</v>
      </c>
      <c r="G609" s="35"/>
      <c r="H609" s="35"/>
      <c r="I609" s="202"/>
      <c r="J609" s="35"/>
      <c r="K609" s="35"/>
      <c r="L609" s="38"/>
      <c r="M609" s="203"/>
      <c r="N609" s="204"/>
      <c r="O609" s="70"/>
      <c r="P609" s="70"/>
      <c r="Q609" s="70"/>
      <c r="R609" s="70"/>
      <c r="S609" s="70"/>
      <c r="T609" s="71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T609" s="16" t="s">
        <v>141</v>
      </c>
      <c r="AU609" s="16" t="s">
        <v>84</v>
      </c>
    </row>
    <row r="610" spans="1:65" s="2" customFormat="1" ht="16.5" customHeight="1">
      <c r="A610" s="33"/>
      <c r="B610" s="34"/>
      <c r="C610" s="186" t="s">
        <v>826</v>
      </c>
      <c r="D610" s="186" t="s">
        <v>135</v>
      </c>
      <c r="E610" s="187" t="s">
        <v>827</v>
      </c>
      <c r="F610" s="188" t="s">
        <v>828</v>
      </c>
      <c r="G610" s="189" t="s">
        <v>237</v>
      </c>
      <c r="H610" s="190">
        <v>5</v>
      </c>
      <c r="I610" s="191"/>
      <c r="J610" s="192">
        <f>ROUND(I610*H610,2)</f>
        <v>0</v>
      </c>
      <c r="K610" s="193"/>
      <c r="L610" s="38"/>
      <c r="M610" s="194" t="s">
        <v>1</v>
      </c>
      <c r="N610" s="195" t="s">
        <v>42</v>
      </c>
      <c r="O610" s="70"/>
      <c r="P610" s="196">
        <f>O610*H610</f>
        <v>0</v>
      </c>
      <c r="Q610" s="196">
        <v>0</v>
      </c>
      <c r="R610" s="196">
        <f>Q610*H610</f>
        <v>0</v>
      </c>
      <c r="S610" s="196">
        <v>0</v>
      </c>
      <c r="T610" s="197">
        <f>S610*H610</f>
        <v>0</v>
      </c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R610" s="198" t="s">
        <v>153</v>
      </c>
      <c r="AT610" s="198" t="s">
        <v>135</v>
      </c>
      <c r="AU610" s="198" t="s">
        <v>84</v>
      </c>
      <c r="AY610" s="16" t="s">
        <v>132</v>
      </c>
      <c r="BE610" s="199">
        <f>IF(N610="základní",J610,0)</f>
        <v>0</v>
      </c>
      <c r="BF610" s="199">
        <f>IF(N610="snížená",J610,0)</f>
        <v>0</v>
      </c>
      <c r="BG610" s="199">
        <f>IF(N610="zákl. přenesená",J610,0)</f>
        <v>0</v>
      </c>
      <c r="BH610" s="199">
        <f>IF(N610="sníž. přenesená",J610,0)</f>
        <v>0</v>
      </c>
      <c r="BI610" s="199">
        <f>IF(N610="nulová",J610,0)</f>
        <v>0</v>
      </c>
      <c r="BJ610" s="16" t="s">
        <v>84</v>
      </c>
      <c r="BK610" s="199">
        <f>ROUND(I610*H610,2)</f>
        <v>0</v>
      </c>
      <c r="BL610" s="16" t="s">
        <v>153</v>
      </c>
      <c r="BM610" s="198" t="s">
        <v>829</v>
      </c>
    </row>
    <row r="611" spans="1:65" s="2" customFormat="1" ht="10">
      <c r="A611" s="33"/>
      <c r="B611" s="34"/>
      <c r="C611" s="35"/>
      <c r="D611" s="200" t="s">
        <v>141</v>
      </c>
      <c r="E611" s="35"/>
      <c r="F611" s="201" t="s">
        <v>828</v>
      </c>
      <c r="G611" s="35"/>
      <c r="H611" s="35"/>
      <c r="I611" s="202"/>
      <c r="J611" s="35"/>
      <c r="K611" s="35"/>
      <c r="L611" s="38"/>
      <c r="M611" s="203"/>
      <c r="N611" s="204"/>
      <c r="O611" s="70"/>
      <c r="P611" s="70"/>
      <c r="Q611" s="70"/>
      <c r="R611" s="70"/>
      <c r="S611" s="70"/>
      <c r="T611" s="71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T611" s="16" t="s">
        <v>141</v>
      </c>
      <c r="AU611" s="16" t="s">
        <v>84</v>
      </c>
    </row>
    <row r="612" spans="1:65" s="2" customFormat="1" ht="21.75" customHeight="1">
      <c r="A612" s="33"/>
      <c r="B612" s="34"/>
      <c r="C612" s="186" t="s">
        <v>507</v>
      </c>
      <c r="D612" s="186" t="s">
        <v>135</v>
      </c>
      <c r="E612" s="187" t="s">
        <v>830</v>
      </c>
      <c r="F612" s="188" t="s">
        <v>831</v>
      </c>
      <c r="G612" s="189" t="s">
        <v>226</v>
      </c>
      <c r="H612" s="190">
        <v>5.4</v>
      </c>
      <c r="I612" s="191"/>
      <c r="J612" s="192">
        <f>ROUND(I612*H612,2)</f>
        <v>0</v>
      </c>
      <c r="K612" s="193"/>
      <c r="L612" s="38"/>
      <c r="M612" s="194" t="s">
        <v>1</v>
      </c>
      <c r="N612" s="195" t="s">
        <v>42</v>
      </c>
      <c r="O612" s="70"/>
      <c r="P612" s="196">
        <f>O612*H612</f>
        <v>0</v>
      </c>
      <c r="Q612" s="196">
        <v>0</v>
      </c>
      <c r="R612" s="196">
        <f>Q612*H612</f>
        <v>0</v>
      </c>
      <c r="S612" s="196">
        <v>0</v>
      </c>
      <c r="T612" s="197">
        <f>S612*H612</f>
        <v>0</v>
      </c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R612" s="198" t="s">
        <v>153</v>
      </c>
      <c r="AT612" s="198" t="s">
        <v>135</v>
      </c>
      <c r="AU612" s="198" t="s">
        <v>84</v>
      </c>
      <c r="AY612" s="16" t="s">
        <v>132</v>
      </c>
      <c r="BE612" s="199">
        <f>IF(N612="základní",J612,0)</f>
        <v>0</v>
      </c>
      <c r="BF612" s="199">
        <f>IF(N612="snížená",J612,0)</f>
        <v>0</v>
      </c>
      <c r="BG612" s="199">
        <f>IF(N612="zákl. přenesená",J612,0)</f>
        <v>0</v>
      </c>
      <c r="BH612" s="199">
        <f>IF(N612="sníž. přenesená",J612,0)</f>
        <v>0</v>
      </c>
      <c r="BI612" s="199">
        <f>IF(N612="nulová",J612,0)</f>
        <v>0</v>
      </c>
      <c r="BJ612" s="16" t="s">
        <v>84</v>
      </c>
      <c r="BK612" s="199">
        <f>ROUND(I612*H612,2)</f>
        <v>0</v>
      </c>
      <c r="BL612" s="16" t="s">
        <v>153</v>
      </c>
      <c r="BM612" s="198" t="s">
        <v>832</v>
      </c>
    </row>
    <row r="613" spans="1:65" s="2" customFormat="1" ht="10">
      <c r="A613" s="33"/>
      <c r="B613" s="34"/>
      <c r="C613" s="35"/>
      <c r="D613" s="200" t="s">
        <v>141</v>
      </c>
      <c r="E613" s="35"/>
      <c r="F613" s="201" t="s">
        <v>831</v>
      </c>
      <c r="G613" s="35"/>
      <c r="H613" s="35"/>
      <c r="I613" s="202"/>
      <c r="J613" s="35"/>
      <c r="K613" s="35"/>
      <c r="L613" s="38"/>
      <c r="M613" s="203"/>
      <c r="N613" s="204"/>
      <c r="O613" s="70"/>
      <c r="P613" s="70"/>
      <c r="Q613" s="70"/>
      <c r="R613" s="70"/>
      <c r="S613" s="70"/>
      <c r="T613" s="71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T613" s="16" t="s">
        <v>141</v>
      </c>
      <c r="AU613" s="16" t="s">
        <v>84</v>
      </c>
    </row>
    <row r="614" spans="1:65" s="13" customFormat="1" ht="10">
      <c r="B614" s="210"/>
      <c r="C614" s="211"/>
      <c r="D614" s="200" t="s">
        <v>227</v>
      </c>
      <c r="E614" s="212" t="s">
        <v>1</v>
      </c>
      <c r="F614" s="213" t="s">
        <v>833</v>
      </c>
      <c r="G614" s="211"/>
      <c r="H614" s="214">
        <v>5.4</v>
      </c>
      <c r="I614" s="215"/>
      <c r="J614" s="211"/>
      <c r="K614" s="211"/>
      <c r="L614" s="216"/>
      <c r="M614" s="217"/>
      <c r="N614" s="218"/>
      <c r="O614" s="218"/>
      <c r="P614" s="218"/>
      <c r="Q614" s="218"/>
      <c r="R614" s="218"/>
      <c r="S614" s="218"/>
      <c r="T614" s="219"/>
      <c r="AT614" s="220" t="s">
        <v>227</v>
      </c>
      <c r="AU614" s="220" t="s">
        <v>84</v>
      </c>
      <c r="AV614" s="13" t="s">
        <v>86</v>
      </c>
      <c r="AW614" s="13" t="s">
        <v>33</v>
      </c>
      <c r="AX614" s="13" t="s">
        <v>77</v>
      </c>
      <c r="AY614" s="220" t="s">
        <v>132</v>
      </c>
    </row>
    <row r="615" spans="1:65" s="14" customFormat="1" ht="10">
      <c r="B615" s="221"/>
      <c r="C615" s="222"/>
      <c r="D615" s="200" t="s">
        <v>227</v>
      </c>
      <c r="E615" s="223" t="s">
        <v>1</v>
      </c>
      <c r="F615" s="224" t="s">
        <v>229</v>
      </c>
      <c r="G615" s="222"/>
      <c r="H615" s="225">
        <v>5.4</v>
      </c>
      <c r="I615" s="226"/>
      <c r="J615" s="222"/>
      <c r="K615" s="222"/>
      <c r="L615" s="227"/>
      <c r="M615" s="228"/>
      <c r="N615" s="229"/>
      <c r="O615" s="229"/>
      <c r="P615" s="229"/>
      <c r="Q615" s="229"/>
      <c r="R615" s="229"/>
      <c r="S615" s="229"/>
      <c r="T615" s="230"/>
      <c r="AT615" s="231" t="s">
        <v>227</v>
      </c>
      <c r="AU615" s="231" t="s">
        <v>84</v>
      </c>
      <c r="AV615" s="14" t="s">
        <v>153</v>
      </c>
      <c r="AW615" s="14" t="s">
        <v>33</v>
      </c>
      <c r="AX615" s="14" t="s">
        <v>84</v>
      </c>
      <c r="AY615" s="231" t="s">
        <v>132</v>
      </c>
    </row>
    <row r="616" spans="1:65" s="2" customFormat="1" ht="21.75" customHeight="1">
      <c r="A616" s="33"/>
      <c r="B616" s="34"/>
      <c r="C616" s="186" t="s">
        <v>834</v>
      </c>
      <c r="D616" s="186" t="s">
        <v>135</v>
      </c>
      <c r="E616" s="187" t="s">
        <v>835</v>
      </c>
      <c r="F616" s="188" t="s">
        <v>836</v>
      </c>
      <c r="G616" s="189" t="s">
        <v>226</v>
      </c>
      <c r="H616" s="190">
        <v>3.2</v>
      </c>
      <c r="I616" s="191"/>
      <c r="J616" s="192">
        <f>ROUND(I616*H616,2)</f>
        <v>0</v>
      </c>
      <c r="K616" s="193"/>
      <c r="L616" s="38"/>
      <c r="M616" s="194" t="s">
        <v>1</v>
      </c>
      <c r="N616" s="195" t="s">
        <v>42</v>
      </c>
      <c r="O616" s="70"/>
      <c r="P616" s="196">
        <f>O616*H616</f>
        <v>0</v>
      </c>
      <c r="Q616" s="196">
        <v>0</v>
      </c>
      <c r="R616" s="196">
        <f>Q616*H616</f>
        <v>0</v>
      </c>
      <c r="S616" s="196">
        <v>0</v>
      </c>
      <c r="T616" s="197">
        <f>S616*H616</f>
        <v>0</v>
      </c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R616" s="198" t="s">
        <v>153</v>
      </c>
      <c r="AT616" s="198" t="s">
        <v>135</v>
      </c>
      <c r="AU616" s="198" t="s">
        <v>84</v>
      </c>
      <c r="AY616" s="16" t="s">
        <v>132</v>
      </c>
      <c r="BE616" s="199">
        <f>IF(N616="základní",J616,0)</f>
        <v>0</v>
      </c>
      <c r="BF616" s="199">
        <f>IF(N616="snížená",J616,0)</f>
        <v>0</v>
      </c>
      <c r="BG616" s="199">
        <f>IF(N616="zákl. přenesená",J616,0)</f>
        <v>0</v>
      </c>
      <c r="BH616" s="199">
        <f>IF(N616="sníž. přenesená",J616,0)</f>
        <v>0</v>
      </c>
      <c r="BI616" s="199">
        <f>IF(N616="nulová",J616,0)</f>
        <v>0</v>
      </c>
      <c r="BJ616" s="16" t="s">
        <v>84</v>
      </c>
      <c r="BK616" s="199">
        <f>ROUND(I616*H616,2)</f>
        <v>0</v>
      </c>
      <c r="BL616" s="16" t="s">
        <v>153</v>
      </c>
      <c r="BM616" s="198" t="s">
        <v>837</v>
      </c>
    </row>
    <row r="617" spans="1:65" s="2" customFormat="1" ht="10">
      <c r="A617" s="33"/>
      <c r="B617" s="34"/>
      <c r="C617" s="35"/>
      <c r="D617" s="200" t="s">
        <v>141</v>
      </c>
      <c r="E617" s="35"/>
      <c r="F617" s="201" t="s">
        <v>836</v>
      </c>
      <c r="G617" s="35"/>
      <c r="H617" s="35"/>
      <c r="I617" s="202"/>
      <c r="J617" s="35"/>
      <c r="K617" s="35"/>
      <c r="L617" s="38"/>
      <c r="M617" s="203"/>
      <c r="N617" s="204"/>
      <c r="O617" s="70"/>
      <c r="P617" s="70"/>
      <c r="Q617" s="70"/>
      <c r="R617" s="70"/>
      <c r="S617" s="70"/>
      <c r="T617" s="71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T617" s="16" t="s">
        <v>141</v>
      </c>
      <c r="AU617" s="16" t="s">
        <v>84</v>
      </c>
    </row>
    <row r="618" spans="1:65" s="13" customFormat="1" ht="10">
      <c r="B618" s="210"/>
      <c r="C618" s="211"/>
      <c r="D618" s="200" t="s">
        <v>227</v>
      </c>
      <c r="E618" s="212" t="s">
        <v>1</v>
      </c>
      <c r="F618" s="213" t="s">
        <v>838</v>
      </c>
      <c r="G618" s="211"/>
      <c r="H618" s="214">
        <v>3.2</v>
      </c>
      <c r="I618" s="215"/>
      <c r="J618" s="211"/>
      <c r="K618" s="211"/>
      <c r="L618" s="216"/>
      <c r="M618" s="217"/>
      <c r="N618" s="218"/>
      <c r="O618" s="218"/>
      <c r="P618" s="218"/>
      <c r="Q618" s="218"/>
      <c r="R618" s="218"/>
      <c r="S618" s="218"/>
      <c r="T618" s="219"/>
      <c r="AT618" s="220" t="s">
        <v>227</v>
      </c>
      <c r="AU618" s="220" t="s">
        <v>84</v>
      </c>
      <c r="AV618" s="13" t="s">
        <v>86</v>
      </c>
      <c r="AW618" s="13" t="s">
        <v>33</v>
      </c>
      <c r="AX618" s="13" t="s">
        <v>77</v>
      </c>
      <c r="AY618" s="220" t="s">
        <v>132</v>
      </c>
    </row>
    <row r="619" spans="1:65" s="14" customFormat="1" ht="10">
      <c r="B619" s="221"/>
      <c r="C619" s="222"/>
      <c r="D619" s="200" t="s">
        <v>227</v>
      </c>
      <c r="E619" s="223" t="s">
        <v>1</v>
      </c>
      <c r="F619" s="224" t="s">
        <v>229</v>
      </c>
      <c r="G619" s="222"/>
      <c r="H619" s="225">
        <v>3.2</v>
      </c>
      <c r="I619" s="226"/>
      <c r="J619" s="222"/>
      <c r="K619" s="222"/>
      <c r="L619" s="227"/>
      <c r="M619" s="228"/>
      <c r="N619" s="229"/>
      <c r="O619" s="229"/>
      <c r="P619" s="229"/>
      <c r="Q619" s="229"/>
      <c r="R619" s="229"/>
      <c r="S619" s="229"/>
      <c r="T619" s="230"/>
      <c r="AT619" s="231" t="s">
        <v>227</v>
      </c>
      <c r="AU619" s="231" t="s">
        <v>84</v>
      </c>
      <c r="AV619" s="14" t="s">
        <v>153</v>
      </c>
      <c r="AW619" s="14" t="s">
        <v>33</v>
      </c>
      <c r="AX619" s="14" t="s">
        <v>84</v>
      </c>
      <c r="AY619" s="231" t="s">
        <v>132</v>
      </c>
    </row>
    <row r="620" spans="1:65" s="2" customFormat="1" ht="16.5" customHeight="1">
      <c r="A620" s="33"/>
      <c r="B620" s="34"/>
      <c r="C620" s="186" t="s">
        <v>511</v>
      </c>
      <c r="D620" s="186" t="s">
        <v>135</v>
      </c>
      <c r="E620" s="187" t="s">
        <v>839</v>
      </c>
      <c r="F620" s="188" t="s">
        <v>840</v>
      </c>
      <c r="G620" s="189" t="s">
        <v>226</v>
      </c>
      <c r="H620" s="190">
        <v>22.68</v>
      </c>
      <c r="I620" s="191"/>
      <c r="J620" s="192">
        <f>ROUND(I620*H620,2)</f>
        <v>0</v>
      </c>
      <c r="K620" s="193"/>
      <c r="L620" s="38"/>
      <c r="M620" s="194" t="s">
        <v>1</v>
      </c>
      <c r="N620" s="195" t="s">
        <v>42</v>
      </c>
      <c r="O620" s="70"/>
      <c r="P620" s="196">
        <f>O620*H620</f>
        <v>0</v>
      </c>
      <c r="Q620" s="196">
        <v>0</v>
      </c>
      <c r="R620" s="196">
        <f>Q620*H620</f>
        <v>0</v>
      </c>
      <c r="S620" s="196">
        <v>0</v>
      </c>
      <c r="T620" s="197">
        <f>S620*H620</f>
        <v>0</v>
      </c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R620" s="198" t="s">
        <v>153</v>
      </c>
      <c r="AT620" s="198" t="s">
        <v>135</v>
      </c>
      <c r="AU620" s="198" t="s">
        <v>84</v>
      </c>
      <c r="AY620" s="16" t="s">
        <v>132</v>
      </c>
      <c r="BE620" s="199">
        <f>IF(N620="základní",J620,0)</f>
        <v>0</v>
      </c>
      <c r="BF620" s="199">
        <f>IF(N620="snížená",J620,0)</f>
        <v>0</v>
      </c>
      <c r="BG620" s="199">
        <f>IF(N620="zákl. přenesená",J620,0)</f>
        <v>0</v>
      </c>
      <c r="BH620" s="199">
        <f>IF(N620="sníž. přenesená",J620,0)</f>
        <v>0</v>
      </c>
      <c r="BI620" s="199">
        <f>IF(N620="nulová",J620,0)</f>
        <v>0</v>
      </c>
      <c r="BJ620" s="16" t="s">
        <v>84</v>
      </c>
      <c r="BK620" s="199">
        <f>ROUND(I620*H620,2)</f>
        <v>0</v>
      </c>
      <c r="BL620" s="16" t="s">
        <v>153</v>
      </c>
      <c r="BM620" s="198" t="s">
        <v>841</v>
      </c>
    </row>
    <row r="621" spans="1:65" s="2" customFormat="1" ht="10">
      <c r="A621" s="33"/>
      <c r="B621" s="34"/>
      <c r="C621" s="35"/>
      <c r="D621" s="200" t="s">
        <v>141</v>
      </c>
      <c r="E621" s="35"/>
      <c r="F621" s="201" t="s">
        <v>840</v>
      </c>
      <c r="G621" s="35"/>
      <c r="H621" s="35"/>
      <c r="I621" s="202"/>
      <c r="J621" s="35"/>
      <c r="K621" s="35"/>
      <c r="L621" s="38"/>
      <c r="M621" s="203"/>
      <c r="N621" s="204"/>
      <c r="O621" s="70"/>
      <c r="P621" s="70"/>
      <c r="Q621" s="70"/>
      <c r="R621" s="70"/>
      <c r="S621" s="70"/>
      <c r="T621" s="71"/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T621" s="16" t="s">
        <v>141</v>
      </c>
      <c r="AU621" s="16" t="s">
        <v>84</v>
      </c>
    </row>
    <row r="622" spans="1:65" s="13" customFormat="1" ht="10">
      <c r="B622" s="210"/>
      <c r="C622" s="211"/>
      <c r="D622" s="200" t="s">
        <v>227</v>
      </c>
      <c r="E622" s="212" t="s">
        <v>1</v>
      </c>
      <c r="F622" s="213" t="s">
        <v>842</v>
      </c>
      <c r="G622" s="211"/>
      <c r="H622" s="214">
        <v>22.68</v>
      </c>
      <c r="I622" s="215"/>
      <c r="J622" s="211"/>
      <c r="K622" s="211"/>
      <c r="L622" s="216"/>
      <c r="M622" s="217"/>
      <c r="N622" s="218"/>
      <c r="O622" s="218"/>
      <c r="P622" s="218"/>
      <c r="Q622" s="218"/>
      <c r="R622" s="218"/>
      <c r="S622" s="218"/>
      <c r="T622" s="219"/>
      <c r="AT622" s="220" t="s">
        <v>227</v>
      </c>
      <c r="AU622" s="220" t="s">
        <v>84</v>
      </c>
      <c r="AV622" s="13" t="s">
        <v>86</v>
      </c>
      <c r="AW622" s="13" t="s">
        <v>33</v>
      </c>
      <c r="AX622" s="13" t="s">
        <v>77</v>
      </c>
      <c r="AY622" s="220" t="s">
        <v>132</v>
      </c>
    </row>
    <row r="623" spans="1:65" s="14" customFormat="1" ht="10">
      <c r="B623" s="221"/>
      <c r="C623" s="222"/>
      <c r="D623" s="200" t="s">
        <v>227</v>
      </c>
      <c r="E623" s="223" t="s">
        <v>1</v>
      </c>
      <c r="F623" s="224" t="s">
        <v>229</v>
      </c>
      <c r="G623" s="222"/>
      <c r="H623" s="225">
        <v>22.68</v>
      </c>
      <c r="I623" s="226"/>
      <c r="J623" s="222"/>
      <c r="K623" s="222"/>
      <c r="L623" s="227"/>
      <c r="M623" s="228"/>
      <c r="N623" s="229"/>
      <c r="O623" s="229"/>
      <c r="P623" s="229"/>
      <c r="Q623" s="229"/>
      <c r="R623" s="229"/>
      <c r="S623" s="229"/>
      <c r="T623" s="230"/>
      <c r="AT623" s="231" t="s">
        <v>227</v>
      </c>
      <c r="AU623" s="231" t="s">
        <v>84</v>
      </c>
      <c r="AV623" s="14" t="s">
        <v>153</v>
      </c>
      <c r="AW623" s="14" t="s">
        <v>33</v>
      </c>
      <c r="AX623" s="14" t="s">
        <v>84</v>
      </c>
      <c r="AY623" s="231" t="s">
        <v>132</v>
      </c>
    </row>
    <row r="624" spans="1:65" s="2" customFormat="1" ht="16.5" customHeight="1">
      <c r="A624" s="33"/>
      <c r="B624" s="34"/>
      <c r="C624" s="186" t="s">
        <v>843</v>
      </c>
      <c r="D624" s="186" t="s">
        <v>135</v>
      </c>
      <c r="E624" s="187" t="s">
        <v>844</v>
      </c>
      <c r="F624" s="188" t="s">
        <v>845</v>
      </c>
      <c r="G624" s="189" t="s">
        <v>226</v>
      </c>
      <c r="H624" s="190">
        <v>16.965</v>
      </c>
      <c r="I624" s="191"/>
      <c r="J624" s="192">
        <f>ROUND(I624*H624,2)</f>
        <v>0</v>
      </c>
      <c r="K624" s="193"/>
      <c r="L624" s="38"/>
      <c r="M624" s="194" t="s">
        <v>1</v>
      </c>
      <c r="N624" s="195" t="s">
        <v>42</v>
      </c>
      <c r="O624" s="70"/>
      <c r="P624" s="196">
        <f>O624*H624</f>
        <v>0</v>
      </c>
      <c r="Q624" s="196">
        <v>0</v>
      </c>
      <c r="R624" s="196">
        <f>Q624*H624</f>
        <v>0</v>
      </c>
      <c r="S624" s="196">
        <v>0</v>
      </c>
      <c r="T624" s="197">
        <f>S624*H624</f>
        <v>0</v>
      </c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R624" s="198" t="s">
        <v>153</v>
      </c>
      <c r="AT624" s="198" t="s">
        <v>135</v>
      </c>
      <c r="AU624" s="198" t="s">
        <v>84</v>
      </c>
      <c r="AY624" s="16" t="s">
        <v>132</v>
      </c>
      <c r="BE624" s="199">
        <f>IF(N624="základní",J624,0)</f>
        <v>0</v>
      </c>
      <c r="BF624" s="199">
        <f>IF(N624="snížená",J624,0)</f>
        <v>0</v>
      </c>
      <c r="BG624" s="199">
        <f>IF(N624="zákl. přenesená",J624,0)</f>
        <v>0</v>
      </c>
      <c r="BH624" s="199">
        <f>IF(N624="sníž. přenesená",J624,0)</f>
        <v>0</v>
      </c>
      <c r="BI624" s="199">
        <f>IF(N624="nulová",J624,0)</f>
        <v>0</v>
      </c>
      <c r="BJ624" s="16" t="s">
        <v>84</v>
      </c>
      <c r="BK624" s="199">
        <f>ROUND(I624*H624,2)</f>
        <v>0</v>
      </c>
      <c r="BL624" s="16" t="s">
        <v>153</v>
      </c>
      <c r="BM624" s="198" t="s">
        <v>846</v>
      </c>
    </row>
    <row r="625" spans="1:65" s="2" customFormat="1" ht="10">
      <c r="A625" s="33"/>
      <c r="B625" s="34"/>
      <c r="C625" s="35"/>
      <c r="D625" s="200" t="s">
        <v>141</v>
      </c>
      <c r="E625" s="35"/>
      <c r="F625" s="201" t="s">
        <v>845</v>
      </c>
      <c r="G625" s="35"/>
      <c r="H625" s="35"/>
      <c r="I625" s="202"/>
      <c r="J625" s="35"/>
      <c r="K625" s="35"/>
      <c r="L625" s="38"/>
      <c r="M625" s="203"/>
      <c r="N625" s="204"/>
      <c r="O625" s="70"/>
      <c r="P625" s="70"/>
      <c r="Q625" s="70"/>
      <c r="R625" s="70"/>
      <c r="S625" s="70"/>
      <c r="T625" s="71"/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T625" s="16" t="s">
        <v>141</v>
      </c>
      <c r="AU625" s="16" t="s">
        <v>84</v>
      </c>
    </row>
    <row r="626" spans="1:65" s="2" customFormat="1" ht="16.5" customHeight="1">
      <c r="A626" s="33"/>
      <c r="B626" s="34"/>
      <c r="C626" s="186" t="s">
        <v>516</v>
      </c>
      <c r="D626" s="186" t="s">
        <v>135</v>
      </c>
      <c r="E626" s="187" t="s">
        <v>847</v>
      </c>
      <c r="F626" s="188" t="s">
        <v>848</v>
      </c>
      <c r="G626" s="189" t="s">
        <v>240</v>
      </c>
      <c r="H626" s="190">
        <v>26.5</v>
      </c>
      <c r="I626" s="191"/>
      <c r="J626" s="192">
        <f>ROUND(I626*H626,2)</f>
        <v>0</v>
      </c>
      <c r="K626" s="193"/>
      <c r="L626" s="38"/>
      <c r="M626" s="194" t="s">
        <v>1</v>
      </c>
      <c r="N626" s="195" t="s">
        <v>42</v>
      </c>
      <c r="O626" s="70"/>
      <c r="P626" s="196">
        <f>O626*H626</f>
        <v>0</v>
      </c>
      <c r="Q626" s="196">
        <v>0</v>
      </c>
      <c r="R626" s="196">
        <f>Q626*H626</f>
        <v>0</v>
      </c>
      <c r="S626" s="196">
        <v>0</v>
      </c>
      <c r="T626" s="197">
        <f>S626*H626</f>
        <v>0</v>
      </c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R626" s="198" t="s">
        <v>153</v>
      </c>
      <c r="AT626" s="198" t="s">
        <v>135</v>
      </c>
      <c r="AU626" s="198" t="s">
        <v>84</v>
      </c>
      <c r="AY626" s="16" t="s">
        <v>132</v>
      </c>
      <c r="BE626" s="199">
        <f>IF(N626="základní",J626,0)</f>
        <v>0</v>
      </c>
      <c r="BF626" s="199">
        <f>IF(N626="snížená",J626,0)</f>
        <v>0</v>
      </c>
      <c r="BG626" s="199">
        <f>IF(N626="zákl. přenesená",J626,0)</f>
        <v>0</v>
      </c>
      <c r="BH626" s="199">
        <f>IF(N626="sníž. přenesená",J626,0)</f>
        <v>0</v>
      </c>
      <c r="BI626" s="199">
        <f>IF(N626="nulová",J626,0)</f>
        <v>0</v>
      </c>
      <c r="BJ626" s="16" t="s">
        <v>84</v>
      </c>
      <c r="BK626" s="199">
        <f>ROUND(I626*H626,2)</f>
        <v>0</v>
      </c>
      <c r="BL626" s="16" t="s">
        <v>153</v>
      </c>
      <c r="BM626" s="198" t="s">
        <v>849</v>
      </c>
    </row>
    <row r="627" spans="1:65" s="2" customFormat="1" ht="10">
      <c r="A627" s="33"/>
      <c r="B627" s="34"/>
      <c r="C627" s="35"/>
      <c r="D627" s="200" t="s">
        <v>141</v>
      </c>
      <c r="E627" s="35"/>
      <c r="F627" s="201" t="s">
        <v>848</v>
      </c>
      <c r="G627" s="35"/>
      <c r="H627" s="35"/>
      <c r="I627" s="202"/>
      <c r="J627" s="35"/>
      <c r="K627" s="35"/>
      <c r="L627" s="38"/>
      <c r="M627" s="203"/>
      <c r="N627" s="204"/>
      <c r="O627" s="70"/>
      <c r="P627" s="70"/>
      <c r="Q627" s="70"/>
      <c r="R627" s="70"/>
      <c r="S627" s="70"/>
      <c r="T627" s="71"/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T627" s="16" t="s">
        <v>141</v>
      </c>
      <c r="AU627" s="16" t="s">
        <v>84</v>
      </c>
    </row>
    <row r="628" spans="1:65" s="13" customFormat="1" ht="10">
      <c r="B628" s="210"/>
      <c r="C628" s="211"/>
      <c r="D628" s="200" t="s">
        <v>227</v>
      </c>
      <c r="E628" s="212" t="s">
        <v>1</v>
      </c>
      <c r="F628" s="213" t="s">
        <v>850</v>
      </c>
      <c r="G628" s="211"/>
      <c r="H628" s="214">
        <v>9</v>
      </c>
      <c r="I628" s="215"/>
      <c r="J628" s="211"/>
      <c r="K628" s="211"/>
      <c r="L628" s="216"/>
      <c r="M628" s="217"/>
      <c r="N628" s="218"/>
      <c r="O628" s="218"/>
      <c r="P628" s="218"/>
      <c r="Q628" s="218"/>
      <c r="R628" s="218"/>
      <c r="S628" s="218"/>
      <c r="T628" s="219"/>
      <c r="AT628" s="220" t="s">
        <v>227</v>
      </c>
      <c r="AU628" s="220" t="s">
        <v>84</v>
      </c>
      <c r="AV628" s="13" t="s">
        <v>86</v>
      </c>
      <c r="AW628" s="13" t="s">
        <v>33</v>
      </c>
      <c r="AX628" s="13" t="s">
        <v>77</v>
      </c>
      <c r="AY628" s="220" t="s">
        <v>132</v>
      </c>
    </row>
    <row r="629" spans="1:65" s="13" customFormat="1" ht="10">
      <c r="B629" s="210"/>
      <c r="C629" s="211"/>
      <c r="D629" s="200" t="s">
        <v>227</v>
      </c>
      <c r="E629" s="212" t="s">
        <v>1</v>
      </c>
      <c r="F629" s="213" t="s">
        <v>851</v>
      </c>
      <c r="G629" s="211"/>
      <c r="H629" s="214">
        <v>13.3</v>
      </c>
      <c r="I629" s="215"/>
      <c r="J629" s="211"/>
      <c r="K629" s="211"/>
      <c r="L629" s="216"/>
      <c r="M629" s="217"/>
      <c r="N629" s="218"/>
      <c r="O629" s="218"/>
      <c r="P629" s="218"/>
      <c r="Q629" s="218"/>
      <c r="R629" s="218"/>
      <c r="S629" s="218"/>
      <c r="T629" s="219"/>
      <c r="AT629" s="220" t="s">
        <v>227</v>
      </c>
      <c r="AU629" s="220" t="s">
        <v>84</v>
      </c>
      <c r="AV629" s="13" t="s">
        <v>86</v>
      </c>
      <c r="AW629" s="13" t="s">
        <v>33</v>
      </c>
      <c r="AX629" s="13" t="s">
        <v>77</v>
      </c>
      <c r="AY629" s="220" t="s">
        <v>132</v>
      </c>
    </row>
    <row r="630" spans="1:65" s="13" customFormat="1" ht="10">
      <c r="B630" s="210"/>
      <c r="C630" s="211"/>
      <c r="D630" s="200" t="s">
        <v>227</v>
      </c>
      <c r="E630" s="212" t="s">
        <v>1</v>
      </c>
      <c r="F630" s="213" t="s">
        <v>852</v>
      </c>
      <c r="G630" s="211"/>
      <c r="H630" s="214">
        <v>4.2</v>
      </c>
      <c r="I630" s="215"/>
      <c r="J630" s="211"/>
      <c r="K630" s="211"/>
      <c r="L630" s="216"/>
      <c r="M630" s="217"/>
      <c r="N630" s="218"/>
      <c r="O630" s="218"/>
      <c r="P630" s="218"/>
      <c r="Q630" s="218"/>
      <c r="R630" s="218"/>
      <c r="S630" s="218"/>
      <c r="T630" s="219"/>
      <c r="AT630" s="220" t="s">
        <v>227</v>
      </c>
      <c r="AU630" s="220" t="s">
        <v>84</v>
      </c>
      <c r="AV630" s="13" t="s">
        <v>86</v>
      </c>
      <c r="AW630" s="13" t="s">
        <v>33</v>
      </c>
      <c r="AX630" s="13" t="s">
        <v>77</v>
      </c>
      <c r="AY630" s="220" t="s">
        <v>132</v>
      </c>
    </row>
    <row r="631" spans="1:65" s="14" customFormat="1" ht="10">
      <c r="B631" s="221"/>
      <c r="C631" s="222"/>
      <c r="D631" s="200" t="s">
        <v>227</v>
      </c>
      <c r="E631" s="223" t="s">
        <v>1</v>
      </c>
      <c r="F631" s="224" t="s">
        <v>229</v>
      </c>
      <c r="G631" s="222"/>
      <c r="H631" s="225">
        <v>26.5</v>
      </c>
      <c r="I631" s="226"/>
      <c r="J631" s="222"/>
      <c r="K631" s="222"/>
      <c r="L631" s="227"/>
      <c r="M631" s="228"/>
      <c r="N631" s="229"/>
      <c r="O631" s="229"/>
      <c r="P631" s="229"/>
      <c r="Q631" s="229"/>
      <c r="R631" s="229"/>
      <c r="S631" s="229"/>
      <c r="T631" s="230"/>
      <c r="AT631" s="231" t="s">
        <v>227</v>
      </c>
      <c r="AU631" s="231" t="s">
        <v>84</v>
      </c>
      <c r="AV631" s="14" t="s">
        <v>153</v>
      </c>
      <c r="AW631" s="14" t="s">
        <v>33</v>
      </c>
      <c r="AX631" s="14" t="s">
        <v>84</v>
      </c>
      <c r="AY631" s="231" t="s">
        <v>132</v>
      </c>
    </row>
    <row r="632" spans="1:65" s="12" customFormat="1" ht="25.9" customHeight="1">
      <c r="B632" s="170"/>
      <c r="C632" s="171"/>
      <c r="D632" s="172" t="s">
        <v>76</v>
      </c>
      <c r="E632" s="173" t="s">
        <v>613</v>
      </c>
      <c r="F632" s="173" t="s">
        <v>853</v>
      </c>
      <c r="G632" s="171"/>
      <c r="H632" s="171"/>
      <c r="I632" s="174"/>
      <c r="J632" s="175">
        <f>BK632</f>
        <v>0</v>
      </c>
      <c r="K632" s="171"/>
      <c r="L632" s="176"/>
      <c r="M632" s="177"/>
      <c r="N632" s="178"/>
      <c r="O632" s="178"/>
      <c r="P632" s="179">
        <f>SUM(P633:P689)</f>
        <v>0</v>
      </c>
      <c r="Q632" s="178"/>
      <c r="R632" s="179">
        <f>SUM(R633:R689)</f>
        <v>0</v>
      </c>
      <c r="S632" s="178"/>
      <c r="T632" s="180">
        <f>SUM(T633:T689)</f>
        <v>0</v>
      </c>
      <c r="AR632" s="181" t="s">
        <v>84</v>
      </c>
      <c r="AT632" s="182" t="s">
        <v>76</v>
      </c>
      <c r="AU632" s="182" t="s">
        <v>77</v>
      </c>
      <c r="AY632" s="181" t="s">
        <v>132</v>
      </c>
      <c r="BK632" s="183">
        <f>SUM(BK633:BK689)</f>
        <v>0</v>
      </c>
    </row>
    <row r="633" spans="1:65" s="2" customFormat="1" ht="21.75" customHeight="1">
      <c r="A633" s="33"/>
      <c r="B633" s="34"/>
      <c r="C633" s="186" t="s">
        <v>854</v>
      </c>
      <c r="D633" s="186" t="s">
        <v>135</v>
      </c>
      <c r="E633" s="187" t="s">
        <v>855</v>
      </c>
      <c r="F633" s="188" t="s">
        <v>856</v>
      </c>
      <c r="G633" s="189" t="s">
        <v>240</v>
      </c>
      <c r="H633" s="190">
        <v>30</v>
      </c>
      <c r="I633" s="191"/>
      <c r="J633" s="192">
        <f>ROUND(I633*H633,2)</f>
        <v>0</v>
      </c>
      <c r="K633" s="193"/>
      <c r="L633" s="38"/>
      <c r="M633" s="194" t="s">
        <v>1</v>
      </c>
      <c r="N633" s="195" t="s">
        <v>42</v>
      </c>
      <c r="O633" s="70"/>
      <c r="P633" s="196">
        <f>O633*H633</f>
        <v>0</v>
      </c>
      <c r="Q633" s="196">
        <v>0</v>
      </c>
      <c r="R633" s="196">
        <f>Q633*H633</f>
        <v>0</v>
      </c>
      <c r="S633" s="196">
        <v>0</v>
      </c>
      <c r="T633" s="197">
        <f>S633*H633</f>
        <v>0</v>
      </c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R633" s="198" t="s">
        <v>153</v>
      </c>
      <c r="AT633" s="198" t="s">
        <v>135</v>
      </c>
      <c r="AU633" s="198" t="s">
        <v>84</v>
      </c>
      <c r="AY633" s="16" t="s">
        <v>132</v>
      </c>
      <c r="BE633" s="199">
        <f>IF(N633="základní",J633,0)</f>
        <v>0</v>
      </c>
      <c r="BF633" s="199">
        <f>IF(N633="snížená",J633,0)</f>
        <v>0</v>
      </c>
      <c r="BG633" s="199">
        <f>IF(N633="zákl. přenesená",J633,0)</f>
        <v>0</v>
      </c>
      <c r="BH633" s="199">
        <f>IF(N633="sníž. přenesená",J633,0)</f>
        <v>0</v>
      </c>
      <c r="BI633" s="199">
        <f>IF(N633="nulová",J633,0)</f>
        <v>0</v>
      </c>
      <c r="BJ633" s="16" t="s">
        <v>84</v>
      </c>
      <c r="BK633" s="199">
        <f>ROUND(I633*H633,2)</f>
        <v>0</v>
      </c>
      <c r="BL633" s="16" t="s">
        <v>153</v>
      </c>
      <c r="BM633" s="198" t="s">
        <v>857</v>
      </c>
    </row>
    <row r="634" spans="1:65" s="2" customFormat="1" ht="10">
      <c r="A634" s="33"/>
      <c r="B634" s="34"/>
      <c r="C634" s="35"/>
      <c r="D634" s="200" t="s">
        <v>141</v>
      </c>
      <c r="E634" s="35"/>
      <c r="F634" s="201" t="s">
        <v>856</v>
      </c>
      <c r="G634" s="35"/>
      <c r="H634" s="35"/>
      <c r="I634" s="202"/>
      <c r="J634" s="35"/>
      <c r="K634" s="35"/>
      <c r="L634" s="38"/>
      <c r="M634" s="203"/>
      <c r="N634" s="204"/>
      <c r="O634" s="70"/>
      <c r="P634" s="70"/>
      <c r="Q634" s="70"/>
      <c r="R634" s="70"/>
      <c r="S634" s="70"/>
      <c r="T634" s="71"/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T634" s="16" t="s">
        <v>141</v>
      </c>
      <c r="AU634" s="16" t="s">
        <v>84</v>
      </c>
    </row>
    <row r="635" spans="1:65" s="13" customFormat="1" ht="10">
      <c r="B635" s="210"/>
      <c r="C635" s="211"/>
      <c r="D635" s="200" t="s">
        <v>227</v>
      </c>
      <c r="E635" s="212" t="s">
        <v>1</v>
      </c>
      <c r="F635" s="213" t="s">
        <v>858</v>
      </c>
      <c r="G635" s="211"/>
      <c r="H635" s="214">
        <v>30</v>
      </c>
      <c r="I635" s="215"/>
      <c r="J635" s="211"/>
      <c r="K635" s="211"/>
      <c r="L635" s="216"/>
      <c r="M635" s="217"/>
      <c r="N635" s="218"/>
      <c r="O635" s="218"/>
      <c r="P635" s="218"/>
      <c r="Q635" s="218"/>
      <c r="R635" s="218"/>
      <c r="S635" s="218"/>
      <c r="T635" s="219"/>
      <c r="AT635" s="220" t="s">
        <v>227</v>
      </c>
      <c r="AU635" s="220" t="s">
        <v>84</v>
      </c>
      <c r="AV635" s="13" t="s">
        <v>86</v>
      </c>
      <c r="AW635" s="13" t="s">
        <v>33</v>
      </c>
      <c r="AX635" s="13" t="s">
        <v>77</v>
      </c>
      <c r="AY635" s="220" t="s">
        <v>132</v>
      </c>
    </row>
    <row r="636" spans="1:65" s="14" customFormat="1" ht="10">
      <c r="B636" s="221"/>
      <c r="C636" s="222"/>
      <c r="D636" s="200" t="s">
        <v>227</v>
      </c>
      <c r="E636" s="223" t="s">
        <v>1</v>
      </c>
      <c r="F636" s="224" t="s">
        <v>229</v>
      </c>
      <c r="G636" s="222"/>
      <c r="H636" s="225">
        <v>30</v>
      </c>
      <c r="I636" s="226"/>
      <c r="J636" s="222"/>
      <c r="K636" s="222"/>
      <c r="L636" s="227"/>
      <c r="M636" s="228"/>
      <c r="N636" s="229"/>
      <c r="O636" s="229"/>
      <c r="P636" s="229"/>
      <c r="Q636" s="229"/>
      <c r="R636" s="229"/>
      <c r="S636" s="229"/>
      <c r="T636" s="230"/>
      <c r="AT636" s="231" t="s">
        <v>227</v>
      </c>
      <c r="AU636" s="231" t="s">
        <v>84</v>
      </c>
      <c r="AV636" s="14" t="s">
        <v>153</v>
      </c>
      <c r="AW636" s="14" t="s">
        <v>33</v>
      </c>
      <c r="AX636" s="14" t="s">
        <v>84</v>
      </c>
      <c r="AY636" s="231" t="s">
        <v>132</v>
      </c>
    </row>
    <row r="637" spans="1:65" s="2" customFormat="1" ht="16.5" customHeight="1">
      <c r="A637" s="33"/>
      <c r="B637" s="34"/>
      <c r="C637" s="186" t="s">
        <v>519</v>
      </c>
      <c r="D637" s="186" t="s">
        <v>135</v>
      </c>
      <c r="E637" s="187" t="s">
        <v>859</v>
      </c>
      <c r="F637" s="188" t="s">
        <v>860</v>
      </c>
      <c r="G637" s="189" t="s">
        <v>240</v>
      </c>
      <c r="H637" s="190">
        <v>10.6</v>
      </c>
      <c r="I637" s="191"/>
      <c r="J637" s="192">
        <f>ROUND(I637*H637,2)</f>
        <v>0</v>
      </c>
      <c r="K637" s="193"/>
      <c r="L637" s="38"/>
      <c r="M637" s="194" t="s">
        <v>1</v>
      </c>
      <c r="N637" s="195" t="s">
        <v>42</v>
      </c>
      <c r="O637" s="70"/>
      <c r="P637" s="196">
        <f>O637*H637</f>
        <v>0</v>
      </c>
      <c r="Q637" s="196">
        <v>0</v>
      </c>
      <c r="R637" s="196">
        <f>Q637*H637</f>
        <v>0</v>
      </c>
      <c r="S637" s="196">
        <v>0</v>
      </c>
      <c r="T637" s="197">
        <f>S637*H637</f>
        <v>0</v>
      </c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R637" s="198" t="s">
        <v>153</v>
      </c>
      <c r="AT637" s="198" t="s">
        <v>135</v>
      </c>
      <c r="AU637" s="198" t="s">
        <v>84</v>
      </c>
      <c r="AY637" s="16" t="s">
        <v>132</v>
      </c>
      <c r="BE637" s="199">
        <f>IF(N637="základní",J637,0)</f>
        <v>0</v>
      </c>
      <c r="BF637" s="199">
        <f>IF(N637="snížená",J637,0)</f>
        <v>0</v>
      </c>
      <c r="BG637" s="199">
        <f>IF(N637="zákl. přenesená",J637,0)</f>
        <v>0</v>
      </c>
      <c r="BH637" s="199">
        <f>IF(N637="sníž. přenesená",J637,0)</f>
        <v>0</v>
      </c>
      <c r="BI637" s="199">
        <f>IF(N637="nulová",J637,0)</f>
        <v>0</v>
      </c>
      <c r="BJ637" s="16" t="s">
        <v>84</v>
      </c>
      <c r="BK637" s="199">
        <f>ROUND(I637*H637,2)</f>
        <v>0</v>
      </c>
      <c r="BL637" s="16" t="s">
        <v>153</v>
      </c>
      <c r="BM637" s="198" t="s">
        <v>861</v>
      </c>
    </row>
    <row r="638" spans="1:65" s="2" customFormat="1" ht="10">
      <c r="A638" s="33"/>
      <c r="B638" s="34"/>
      <c r="C638" s="35"/>
      <c r="D638" s="200" t="s">
        <v>141</v>
      </c>
      <c r="E638" s="35"/>
      <c r="F638" s="201" t="s">
        <v>860</v>
      </c>
      <c r="G638" s="35"/>
      <c r="H638" s="35"/>
      <c r="I638" s="202"/>
      <c r="J638" s="35"/>
      <c r="K638" s="35"/>
      <c r="L638" s="38"/>
      <c r="M638" s="203"/>
      <c r="N638" s="204"/>
      <c r="O638" s="70"/>
      <c r="P638" s="70"/>
      <c r="Q638" s="70"/>
      <c r="R638" s="70"/>
      <c r="S638" s="70"/>
      <c r="T638" s="71"/>
      <c r="U638" s="33"/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T638" s="16" t="s">
        <v>141</v>
      </c>
      <c r="AU638" s="16" t="s">
        <v>84</v>
      </c>
    </row>
    <row r="639" spans="1:65" s="2" customFormat="1" ht="16.5" customHeight="1">
      <c r="A639" s="33"/>
      <c r="B639" s="34"/>
      <c r="C639" s="186" t="s">
        <v>862</v>
      </c>
      <c r="D639" s="186" t="s">
        <v>135</v>
      </c>
      <c r="E639" s="187" t="s">
        <v>863</v>
      </c>
      <c r="F639" s="188" t="s">
        <v>864</v>
      </c>
      <c r="G639" s="189" t="s">
        <v>240</v>
      </c>
      <c r="H639" s="190">
        <v>12</v>
      </c>
      <c r="I639" s="191"/>
      <c r="J639" s="192">
        <f>ROUND(I639*H639,2)</f>
        <v>0</v>
      </c>
      <c r="K639" s="193"/>
      <c r="L639" s="38"/>
      <c r="M639" s="194" t="s">
        <v>1</v>
      </c>
      <c r="N639" s="195" t="s">
        <v>42</v>
      </c>
      <c r="O639" s="70"/>
      <c r="P639" s="196">
        <f>O639*H639</f>
        <v>0</v>
      </c>
      <c r="Q639" s="196">
        <v>0</v>
      </c>
      <c r="R639" s="196">
        <f>Q639*H639</f>
        <v>0</v>
      </c>
      <c r="S639" s="196">
        <v>0</v>
      </c>
      <c r="T639" s="197">
        <f>S639*H639</f>
        <v>0</v>
      </c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R639" s="198" t="s">
        <v>153</v>
      </c>
      <c r="AT639" s="198" t="s">
        <v>135</v>
      </c>
      <c r="AU639" s="198" t="s">
        <v>84</v>
      </c>
      <c r="AY639" s="16" t="s">
        <v>132</v>
      </c>
      <c r="BE639" s="199">
        <f>IF(N639="základní",J639,0)</f>
        <v>0</v>
      </c>
      <c r="BF639" s="199">
        <f>IF(N639="snížená",J639,0)</f>
        <v>0</v>
      </c>
      <c r="BG639" s="199">
        <f>IF(N639="zákl. přenesená",J639,0)</f>
        <v>0</v>
      </c>
      <c r="BH639" s="199">
        <f>IF(N639="sníž. přenesená",J639,0)</f>
        <v>0</v>
      </c>
      <c r="BI639" s="199">
        <f>IF(N639="nulová",J639,0)</f>
        <v>0</v>
      </c>
      <c r="BJ639" s="16" t="s">
        <v>84</v>
      </c>
      <c r="BK639" s="199">
        <f>ROUND(I639*H639,2)</f>
        <v>0</v>
      </c>
      <c r="BL639" s="16" t="s">
        <v>153</v>
      </c>
      <c r="BM639" s="198" t="s">
        <v>865</v>
      </c>
    </row>
    <row r="640" spans="1:65" s="2" customFormat="1" ht="10">
      <c r="A640" s="33"/>
      <c r="B640" s="34"/>
      <c r="C640" s="35"/>
      <c r="D640" s="200" t="s">
        <v>141</v>
      </c>
      <c r="E640" s="35"/>
      <c r="F640" s="201" t="s">
        <v>864</v>
      </c>
      <c r="G640" s="35"/>
      <c r="H640" s="35"/>
      <c r="I640" s="202"/>
      <c r="J640" s="35"/>
      <c r="K640" s="35"/>
      <c r="L640" s="38"/>
      <c r="M640" s="203"/>
      <c r="N640" s="204"/>
      <c r="O640" s="70"/>
      <c r="P640" s="70"/>
      <c r="Q640" s="70"/>
      <c r="R640" s="70"/>
      <c r="S640" s="70"/>
      <c r="T640" s="71"/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T640" s="16" t="s">
        <v>141</v>
      </c>
      <c r="AU640" s="16" t="s">
        <v>84</v>
      </c>
    </row>
    <row r="641" spans="1:65" s="2" customFormat="1" ht="21.75" customHeight="1">
      <c r="A641" s="33"/>
      <c r="B641" s="34"/>
      <c r="C641" s="186" t="s">
        <v>524</v>
      </c>
      <c r="D641" s="186" t="s">
        <v>135</v>
      </c>
      <c r="E641" s="187" t="s">
        <v>866</v>
      </c>
      <c r="F641" s="188" t="s">
        <v>867</v>
      </c>
      <c r="G641" s="189" t="s">
        <v>237</v>
      </c>
      <c r="H641" s="190">
        <v>3</v>
      </c>
      <c r="I641" s="191"/>
      <c r="J641" s="192">
        <f>ROUND(I641*H641,2)</f>
        <v>0</v>
      </c>
      <c r="K641" s="193"/>
      <c r="L641" s="38"/>
      <c r="M641" s="194" t="s">
        <v>1</v>
      </c>
      <c r="N641" s="195" t="s">
        <v>42</v>
      </c>
      <c r="O641" s="70"/>
      <c r="P641" s="196">
        <f>O641*H641</f>
        <v>0</v>
      </c>
      <c r="Q641" s="196">
        <v>0</v>
      </c>
      <c r="R641" s="196">
        <f>Q641*H641</f>
        <v>0</v>
      </c>
      <c r="S641" s="196">
        <v>0</v>
      </c>
      <c r="T641" s="197">
        <f>S641*H641</f>
        <v>0</v>
      </c>
      <c r="U641" s="33"/>
      <c r="V641" s="33"/>
      <c r="W641" s="33"/>
      <c r="X641" s="33"/>
      <c r="Y641" s="33"/>
      <c r="Z641" s="33"/>
      <c r="AA641" s="33"/>
      <c r="AB641" s="33"/>
      <c r="AC641" s="33"/>
      <c r="AD641" s="33"/>
      <c r="AE641" s="33"/>
      <c r="AR641" s="198" t="s">
        <v>153</v>
      </c>
      <c r="AT641" s="198" t="s">
        <v>135</v>
      </c>
      <c r="AU641" s="198" t="s">
        <v>84</v>
      </c>
      <c r="AY641" s="16" t="s">
        <v>132</v>
      </c>
      <c r="BE641" s="199">
        <f>IF(N641="základní",J641,0)</f>
        <v>0</v>
      </c>
      <c r="BF641" s="199">
        <f>IF(N641="snížená",J641,0)</f>
        <v>0</v>
      </c>
      <c r="BG641" s="199">
        <f>IF(N641="zákl. přenesená",J641,0)</f>
        <v>0</v>
      </c>
      <c r="BH641" s="199">
        <f>IF(N641="sníž. přenesená",J641,0)</f>
        <v>0</v>
      </c>
      <c r="BI641" s="199">
        <f>IF(N641="nulová",J641,0)</f>
        <v>0</v>
      </c>
      <c r="BJ641" s="16" t="s">
        <v>84</v>
      </c>
      <c r="BK641" s="199">
        <f>ROUND(I641*H641,2)</f>
        <v>0</v>
      </c>
      <c r="BL641" s="16" t="s">
        <v>153</v>
      </c>
      <c r="BM641" s="198" t="s">
        <v>868</v>
      </c>
    </row>
    <row r="642" spans="1:65" s="2" customFormat="1" ht="10">
      <c r="A642" s="33"/>
      <c r="B642" s="34"/>
      <c r="C642" s="35"/>
      <c r="D642" s="200" t="s">
        <v>141</v>
      </c>
      <c r="E642" s="35"/>
      <c r="F642" s="201" t="s">
        <v>867</v>
      </c>
      <c r="G642" s="35"/>
      <c r="H642" s="35"/>
      <c r="I642" s="202"/>
      <c r="J642" s="35"/>
      <c r="K642" s="35"/>
      <c r="L642" s="38"/>
      <c r="M642" s="203"/>
      <c r="N642" s="204"/>
      <c r="O642" s="70"/>
      <c r="P642" s="70"/>
      <c r="Q642" s="70"/>
      <c r="R642" s="70"/>
      <c r="S642" s="70"/>
      <c r="T642" s="71"/>
      <c r="U642" s="33"/>
      <c r="V642" s="33"/>
      <c r="W642" s="33"/>
      <c r="X642" s="33"/>
      <c r="Y642" s="33"/>
      <c r="Z642" s="33"/>
      <c r="AA642" s="33"/>
      <c r="AB642" s="33"/>
      <c r="AC642" s="33"/>
      <c r="AD642" s="33"/>
      <c r="AE642" s="33"/>
      <c r="AT642" s="16" t="s">
        <v>141</v>
      </c>
      <c r="AU642" s="16" t="s">
        <v>84</v>
      </c>
    </row>
    <row r="643" spans="1:65" s="2" customFormat="1" ht="16.5" customHeight="1">
      <c r="A643" s="33"/>
      <c r="B643" s="34"/>
      <c r="C643" s="186" t="s">
        <v>869</v>
      </c>
      <c r="D643" s="186" t="s">
        <v>135</v>
      </c>
      <c r="E643" s="187" t="s">
        <v>870</v>
      </c>
      <c r="F643" s="188" t="s">
        <v>871</v>
      </c>
      <c r="G643" s="189" t="s">
        <v>240</v>
      </c>
      <c r="H643" s="190">
        <v>67.3</v>
      </c>
      <c r="I643" s="191"/>
      <c r="J643" s="192">
        <f>ROUND(I643*H643,2)</f>
        <v>0</v>
      </c>
      <c r="K643" s="193"/>
      <c r="L643" s="38"/>
      <c r="M643" s="194" t="s">
        <v>1</v>
      </c>
      <c r="N643" s="195" t="s">
        <v>42</v>
      </c>
      <c r="O643" s="70"/>
      <c r="P643" s="196">
        <f>O643*H643</f>
        <v>0</v>
      </c>
      <c r="Q643" s="196">
        <v>0</v>
      </c>
      <c r="R643" s="196">
        <f>Q643*H643</f>
        <v>0</v>
      </c>
      <c r="S643" s="196">
        <v>0</v>
      </c>
      <c r="T643" s="197">
        <f>S643*H643</f>
        <v>0</v>
      </c>
      <c r="U643" s="33"/>
      <c r="V643" s="33"/>
      <c r="W643" s="33"/>
      <c r="X643" s="33"/>
      <c r="Y643" s="33"/>
      <c r="Z643" s="33"/>
      <c r="AA643" s="33"/>
      <c r="AB643" s="33"/>
      <c r="AC643" s="33"/>
      <c r="AD643" s="33"/>
      <c r="AE643" s="33"/>
      <c r="AR643" s="198" t="s">
        <v>153</v>
      </c>
      <c r="AT643" s="198" t="s">
        <v>135</v>
      </c>
      <c r="AU643" s="198" t="s">
        <v>84</v>
      </c>
      <c r="AY643" s="16" t="s">
        <v>132</v>
      </c>
      <c r="BE643" s="199">
        <f>IF(N643="základní",J643,0)</f>
        <v>0</v>
      </c>
      <c r="BF643" s="199">
        <f>IF(N643="snížená",J643,0)</f>
        <v>0</v>
      </c>
      <c r="BG643" s="199">
        <f>IF(N643="zákl. přenesená",J643,0)</f>
        <v>0</v>
      </c>
      <c r="BH643" s="199">
        <f>IF(N643="sníž. přenesená",J643,0)</f>
        <v>0</v>
      </c>
      <c r="BI643" s="199">
        <f>IF(N643="nulová",J643,0)</f>
        <v>0</v>
      </c>
      <c r="BJ643" s="16" t="s">
        <v>84</v>
      </c>
      <c r="BK643" s="199">
        <f>ROUND(I643*H643,2)</f>
        <v>0</v>
      </c>
      <c r="BL643" s="16" t="s">
        <v>153</v>
      </c>
      <c r="BM643" s="198" t="s">
        <v>872</v>
      </c>
    </row>
    <row r="644" spans="1:65" s="2" customFormat="1" ht="10">
      <c r="A644" s="33"/>
      <c r="B644" s="34"/>
      <c r="C644" s="35"/>
      <c r="D644" s="200" t="s">
        <v>141</v>
      </c>
      <c r="E644" s="35"/>
      <c r="F644" s="201" t="s">
        <v>871</v>
      </c>
      <c r="G644" s="35"/>
      <c r="H644" s="35"/>
      <c r="I644" s="202"/>
      <c r="J644" s="35"/>
      <c r="K644" s="35"/>
      <c r="L644" s="38"/>
      <c r="M644" s="203"/>
      <c r="N644" s="204"/>
      <c r="O644" s="70"/>
      <c r="P644" s="70"/>
      <c r="Q644" s="70"/>
      <c r="R644" s="70"/>
      <c r="S644" s="70"/>
      <c r="T644" s="71"/>
      <c r="U644" s="33"/>
      <c r="V644" s="33"/>
      <c r="W644" s="33"/>
      <c r="X644" s="33"/>
      <c r="Y644" s="33"/>
      <c r="Z644" s="33"/>
      <c r="AA644" s="33"/>
      <c r="AB644" s="33"/>
      <c r="AC644" s="33"/>
      <c r="AD644" s="33"/>
      <c r="AE644" s="33"/>
      <c r="AT644" s="16" t="s">
        <v>141</v>
      </c>
      <c r="AU644" s="16" t="s">
        <v>84</v>
      </c>
    </row>
    <row r="645" spans="1:65" s="2" customFormat="1" ht="16.5" customHeight="1">
      <c r="A645" s="33"/>
      <c r="B645" s="34"/>
      <c r="C645" s="186" t="s">
        <v>528</v>
      </c>
      <c r="D645" s="186" t="s">
        <v>135</v>
      </c>
      <c r="E645" s="187" t="s">
        <v>873</v>
      </c>
      <c r="F645" s="188" t="s">
        <v>874</v>
      </c>
      <c r="G645" s="189" t="s">
        <v>240</v>
      </c>
      <c r="H645" s="190">
        <v>12.9</v>
      </c>
      <c r="I645" s="191"/>
      <c r="J645" s="192">
        <f>ROUND(I645*H645,2)</f>
        <v>0</v>
      </c>
      <c r="K645" s="193"/>
      <c r="L645" s="38"/>
      <c r="M645" s="194" t="s">
        <v>1</v>
      </c>
      <c r="N645" s="195" t="s">
        <v>42</v>
      </c>
      <c r="O645" s="70"/>
      <c r="P645" s="196">
        <f>O645*H645</f>
        <v>0</v>
      </c>
      <c r="Q645" s="196">
        <v>0</v>
      </c>
      <c r="R645" s="196">
        <f>Q645*H645</f>
        <v>0</v>
      </c>
      <c r="S645" s="196">
        <v>0</v>
      </c>
      <c r="T645" s="197">
        <f>S645*H645</f>
        <v>0</v>
      </c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R645" s="198" t="s">
        <v>153</v>
      </c>
      <c r="AT645" s="198" t="s">
        <v>135</v>
      </c>
      <c r="AU645" s="198" t="s">
        <v>84</v>
      </c>
      <c r="AY645" s="16" t="s">
        <v>132</v>
      </c>
      <c r="BE645" s="199">
        <f>IF(N645="základní",J645,0)</f>
        <v>0</v>
      </c>
      <c r="BF645" s="199">
        <f>IF(N645="snížená",J645,0)</f>
        <v>0</v>
      </c>
      <c r="BG645" s="199">
        <f>IF(N645="zákl. přenesená",J645,0)</f>
        <v>0</v>
      </c>
      <c r="BH645" s="199">
        <f>IF(N645="sníž. přenesená",J645,0)</f>
        <v>0</v>
      </c>
      <c r="BI645" s="199">
        <f>IF(N645="nulová",J645,0)</f>
        <v>0</v>
      </c>
      <c r="BJ645" s="16" t="s">
        <v>84</v>
      </c>
      <c r="BK645" s="199">
        <f>ROUND(I645*H645,2)</f>
        <v>0</v>
      </c>
      <c r="BL645" s="16" t="s">
        <v>153</v>
      </c>
      <c r="BM645" s="198" t="s">
        <v>875</v>
      </c>
    </row>
    <row r="646" spans="1:65" s="2" customFormat="1" ht="10">
      <c r="A646" s="33"/>
      <c r="B646" s="34"/>
      <c r="C646" s="35"/>
      <c r="D646" s="200" t="s">
        <v>141</v>
      </c>
      <c r="E646" s="35"/>
      <c r="F646" s="201" t="s">
        <v>874</v>
      </c>
      <c r="G646" s="35"/>
      <c r="H646" s="35"/>
      <c r="I646" s="202"/>
      <c r="J646" s="35"/>
      <c r="K646" s="35"/>
      <c r="L646" s="38"/>
      <c r="M646" s="203"/>
      <c r="N646" s="204"/>
      <c r="O646" s="70"/>
      <c r="P646" s="70"/>
      <c r="Q646" s="70"/>
      <c r="R646" s="70"/>
      <c r="S646" s="70"/>
      <c r="T646" s="71"/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T646" s="16" t="s">
        <v>141</v>
      </c>
      <c r="AU646" s="16" t="s">
        <v>84</v>
      </c>
    </row>
    <row r="647" spans="1:65" s="2" customFormat="1" ht="16.5" customHeight="1">
      <c r="A647" s="33"/>
      <c r="B647" s="34"/>
      <c r="C647" s="186" t="s">
        <v>876</v>
      </c>
      <c r="D647" s="186" t="s">
        <v>135</v>
      </c>
      <c r="E647" s="187" t="s">
        <v>877</v>
      </c>
      <c r="F647" s="188" t="s">
        <v>878</v>
      </c>
      <c r="G647" s="189" t="s">
        <v>240</v>
      </c>
      <c r="H647" s="190">
        <v>6</v>
      </c>
      <c r="I647" s="191"/>
      <c r="J647" s="192">
        <f>ROUND(I647*H647,2)</f>
        <v>0</v>
      </c>
      <c r="K647" s="193"/>
      <c r="L647" s="38"/>
      <c r="M647" s="194" t="s">
        <v>1</v>
      </c>
      <c r="N647" s="195" t="s">
        <v>42</v>
      </c>
      <c r="O647" s="70"/>
      <c r="P647" s="196">
        <f>O647*H647</f>
        <v>0</v>
      </c>
      <c r="Q647" s="196">
        <v>0</v>
      </c>
      <c r="R647" s="196">
        <f>Q647*H647</f>
        <v>0</v>
      </c>
      <c r="S647" s="196">
        <v>0</v>
      </c>
      <c r="T647" s="197">
        <f>S647*H647</f>
        <v>0</v>
      </c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R647" s="198" t="s">
        <v>153</v>
      </c>
      <c r="AT647" s="198" t="s">
        <v>135</v>
      </c>
      <c r="AU647" s="198" t="s">
        <v>84</v>
      </c>
      <c r="AY647" s="16" t="s">
        <v>132</v>
      </c>
      <c r="BE647" s="199">
        <f>IF(N647="základní",J647,0)</f>
        <v>0</v>
      </c>
      <c r="BF647" s="199">
        <f>IF(N647="snížená",J647,0)</f>
        <v>0</v>
      </c>
      <c r="BG647" s="199">
        <f>IF(N647="zákl. přenesená",J647,0)</f>
        <v>0</v>
      </c>
      <c r="BH647" s="199">
        <f>IF(N647="sníž. přenesená",J647,0)</f>
        <v>0</v>
      </c>
      <c r="BI647" s="199">
        <f>IF(N647="nulová",J647,0)</f>
        <v>0</v>
      </c>
      <c r="BJ647" s="16" t="s">
        <v>84</v>
      </c>
      <c r="BK647" s="199">
        <f>ROUND(I647*H647,2)</f>
        <v>0</v>
      </c>
      <c r="BL647" s="16" t="s">
        <v>153</v>
      </c>
      <c r="BM647" s="198" t="s">
        <v>879</v>
      </c>
    </row>
    <row r="648" spans="1:65" s="2" customFormat="1" ht="10">
      <c r="A648" s="33"/>
      <c r="B648" s="34"/>
      <c r="C648" s="35"/>
      <c r="D648" s="200" t="s">
        <v>141</v>
      </c>
      <c r="E648" s="35"/>
      <c r="F648" s="201" t="s">
        <v>878</v>
      </c>
      <c r="G648" s="35"/>
      <c r="H648" s="35"/>
      <c r="I648" s="202"/>
      <c r="J648" s="35"/>
      <c r="K648" s="35"/>
      <c r="L648" s="38"/>
      <c r="M648" s="203"/>
      <c r="N648" s="204"/>
      <c r="O648" s="70"/>
      <c r="P648" s="70"/>
      <c r="Q648" s="70"/>
      <c r="R648" s="70"/>
      <c r="S648" s="70"/>
      <c r="T648" s="71"/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T648" s="16" t="s">
        <v>141</v>
      </c>
      <c r="AU648" s="16" t="s">
        <v>84</v>
      </c>
    </row>
    <row r="649" spans="1:65" s="13" customFormat="1" ht="10">
      <c r="B649" s="210"/>
      <c r="C649" s="211"/>
      <c r="D649" s="200" t="s">
        <v>227</v>
      </c>
      <c r="E649" s="212" t="s">
        <v>1</v>
      </c>
      <c r="F649" s="213" t="s">
        <v>880</v>
      </c>
      <c r="G649" s="211"/>
      <c r="H649" s="214">
        <v>6</v>
      </c>
      <c r="I649" s="215"/>
      <c r="J649" s="211"/>
      <c r="K649" s="211"/>
      <c r="L649" s="216"/>
      <c r="M649" s="217"/>
      <c r="N649" s="218"/>
      <c r="O649" s="218"/>
      <c r="P649" s="218"/>
      <c r="Q649" s="218"/>
      <c r="R649" s="218"/>
      <c r="S649" s="218"/>
      <c r="T649" s="219"/>
      <c r="AT649" s="220" t="s">
        <v>227</v>
      </c>
      <c r="AU649" s="220" t="s">
        <v>84</v>
      </c>
      <c r="AV649" s="13" t="s">
        <v>86</v>
      </c>
      <c r="AW649" s="13" t="s">
        <v>33</v>
      </c>
      <c r="AX649" s="13" t="s">
        <v>77</v>
      </c>
      <c r="AY649" s="220" t="s">
        <v>132</v>
      </c>
    </row>
    <row r="650" spans="1:65" s="14" customFormat="1" ht="10">
      <c r="B650" s="221"/>
      <c r="C650" s="222"/>
      <c r="D650" s="200" t="s">
        <v>227</v>
      </c>
      <c r="E650" s="223" t="s">
        <v>1</v>
      </c>
      <c r="F650" s="224" t="s">
        <v>229</v>
      </c>
      <c r="G650" s="222"/>
      <c r="H650" s="225">
        <v>6</v>
      </c>
      <c r="I650" s="226"/>
      <c r="J650" s="222"/>
      <c r="K650" s="222"/>
      <c r="L650" s="227"/>
      <c r="M650" s="228"/>
      <c r="N650" s="229"/>
      <c r="O650" s="229"/>
      <c r="P650" s="229"/>
      <c r="Q650" s="229"/>
      <c r="R650" s="229"/>
      <c r="S650" s="229"/>
      <c r="T650" s="230"/>
      <c r="AT650" s="231" t="s">
        <v>227</v>
      </c>
      <c r="AU650" s="231" t="s">
        <v>84</v>
      </c>
      <c r="AV650" s="14" t="s">
        <v>153</v>
      </c>
      <c r="AW650" s="14" t="s">
        <v>33</v>
      </c>
      <c r="AX650" s="14" t="s">
        <v>84</v>
      </c>
      <c r="AY650" s="231" t="s">
        <v>132</v>
      </c>
    </row>
    <row r="651" spans="1:65" s="2" customFormat="1" ht="16.5" customHeight="1">
      <c r="A651" s="33"/>
      <c r="B651" s="34"/>
      <c r="C651" s="186" t="s">
        <v>532</v>
      </c>
      <c r="D651" s="186" t="s">
        <v>135</v>
      </c>
      <c r="E651" s="187" t="s">
        <v>881</v>
      </c>
      <c r="F651" s="188" t="s">
        <v>882</v>
      </c>
      <c r="G651" s="189" t="s">
        <v>240</v>
      </c>
      <c r="H651" s="190">
        <v>4</v>
      </c>
      <c r="I651" s="191"/>
      <c r="J651" s="192">
        <f>ROUND(I651*H651,2)</f>
        <v>0</v>
      </c>
      <c r="K651" s="193"/>
      <c r="L651" s="38"/>
      <c r="M651" s="194" t="s">
        <v>1</v>
      </c>
      <c r="N651" s="195" t="s">
        <v>42</v>
      </c>
      <c r="O651" s="70"/>
      <c r="P651" s="196">
        <f>O651*H651</f>
        <v>0</v>
      </c>
      <c r="Q651" s="196">
        <v>0</v>
      </c>
      <c r="R651" s="196">
        <f>Q651*H651</f>
        <v>0</v>
      </c>
      <c r="S651" s="196">
        <v>0</v>
      </c>
      <c r="T651" s="197">
        <f>S651*H651</f>
        <v>0</v>
      </c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R651" s="198" t="s">
        <v>153</v>
      </c>
      <c r="AT651" s="198" t="s">
        <v>135</v>
      </c>
      <c r="AU651" s="198" t="s">
        <v>84</v>
      </c>
      <c r="AY651" s="16" t="s">
        <v>132</v>
      </c>
      <c r="BE651" s="199">
        <f>IF(N651="základní",J651,0)</f>
        <v>0</v>
      </c>
      <c r="BF651" s="199">
        <f>IF(N651="snížená",J651,0)</f>
        <v>0</v>
      </c>
      <c r="BG651" s="199">
        <f>IF(N651="zákl. přenesená",J651,0)</f>
        <v>0</v>
      </c>
      <c r="BH651" s="199">
        <f>IF(N651="sníž. přenesená",J651,0)</f>
        <v>0</v>
      </c>
      <c r="BI651" s="199">
        <f>IF(N651="nulová",J651,0)</f>
        <v>0</v>
      </c>
      <c r="BJ651" s="16" t="s">
        <v>84</v>
      </c>
      <c r="BK651" s="199">
        <f>ROUND(I651*H651,2)</f>
        <v>0</v>
      </c>
      <c r="BL651" s="16" t="s">
        <v>153</v>
      </c>
      <c r="BM651" s="198" t="s">
        <v>883</v>
      </c>
    </row>
    <row r="652" spans="1:65" s="2" customFormat="1" ht="10">
      <c r="A652" s="33"/>
      <c r="B652" s="34"/>
      <c r="C652" s="35"/>
      <c r="D652" s="200" t="s">
        <v>141</v>
      </c>
      <c r="E652" s="35"/>
      <c r="F652" s="201" t="s">
        <v>882</v>
      </c>
      <c r="G652" s="35"/>
      <c r="H652" s="35"/>
      <c r="I652" s="202"/>
      <c r="J652" s="35"/>
      <c r="K652" s="35"/>
      <c r="L652" s="38"/>
      <c r="M652" s="203"/>
      <c r="N652" s="204"/>
      <c r="O652" s="70"/>
      <c r="P652" s="70"/>
      <c r="Q652" s="70"/>
      <c r="R652" s="70"/>
      <c r="S652" s="70"/>
      <c r="T652" s="71"/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T652" s="16" t="s">
        <v>141</v>
      </c>
      <c r="AU652" s="16" t="s">
        <v>84</v>
      </c>
    </row>
    <row r="653" spans="1:65" s="2" customFormat="1" ht="18">
      <c r="A653" s="33"/>
      <c r="B653" s="34"/>
      <c r="C653" s="35"/>
      <c r="D653" s="200" t="s">
        <v>142</v>
      </c>
      <c r="E653" s="35"/>
      <c r="F653" s="205" t="s">
        <v>884</v>
      </c>
      <c r="G653" s="35"/>
      <c r="H653" s="35"/>
      <c r="I653" s="202"/>
      <c r="J653" s="35"/>
      <c r="K653" s="35"/>
      <c r="L653" s="38"/>
      <c r="M653" s="203"/>
      <c r="N653" s="204"/>
      <c r="O653" s="70"/>
      <c r="P653" s="70"/>
      <c r="Q653" s="70"/>
      <c r="R653" s="70"/>
      <c r="S653" s="70"/>
      <c r="T653" s="71"/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T653" s="16" t="s">
        <v>142</v>
      </c>
      <c r="AU653" s="16" t="s">
        <v>84</v>
      </c>
    </row>
    <row r="654" spans="1:65" s="2" customFormat="1" ht="21.75" customHeight="1">
      <c r="A654" s="33"/>
      <c r="B654" s="34"/>
      <c r="C654" s="186" t="s">
        <v>885</v>
      </c>
      <c r="D654" s="186" t="s">
        <v>135</v>
      </c>
      <c r="E654" s="187" t="s">
        <v>886</v>
      </c>
      <c r="F654" s="188" t="s">
        <v>887</v>
      </c>
      <c r="G654" s="189" t="s">
        <v>237</v>
      </c>
      <c r="H654" s="190">
        <v>2</v>
      </c>
      <c r="I654" s="191"/>
      <c r="J654" s="192">
        <f>ROUND(I654*H654,2)</f>
        <v>0</v>
      </c>
      <c r="K654" s="193"/>
      <c r="L654" s="38"/>
      <c r="M654" s="194" t="s">
        <v>1</v>
      </c>
      <c r="N654" s="195" t="s">
        <v>42</v>
      </c>
      <c r="O654" s="70"/>
      <c r="P654" s="196">
        <f>O654*H654</f>
        <v>0</v>
      </c>
      <c r="Q654" s="196">
        <v>0</v>
      </c>
      <c r="R654" s="196">
        <f>Q654*H654</f>
        <v>0</v>
      </c>
      <c r="S654" s="196">
        <v>0</v>
      </c>
      <c r="T654" s="197">
        <f>S654*H654</f>
        <v>0</v>
      </c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R654" s="198" t="s">
        <v>153</v>
      </c>
      <c r="AT654" s="198" t="s">
        <v>135</v>
      </c>
      <c r="AU654" s="198" t="s">
        <v>84</v>
      </c>
      <c r="AY654" s="16" t="s">
        <v>132</v>
      </c>
      <c r="BE654" s="199">
        <f>IF(N654="základní",J654,0)</f>
        <v>0</v>
      </c>
      <c r="BF654" s="199">
        <f>IF(N654="snížená",J654,0)</f>
        <v>0</v>
      </c>
      <c r="BG654" s="199">
        <f>IF(N654="zákl. přenesená",J654,0)</f>
        <v>0</v>
      </c>
      <c r="BH654" s="199">
        <f>IF(N654="sníž. přenesená",J654,0)</f>
        <v>0</v>
      </c>
      <c r="BI654" s="199">
        <f>IF(N654="nulová",J654,0)</f>
        <v>0</v>
      </c>
      <c r="BJ654" s="16" t="s">
        <v>84</v>
      </c>
      <c r="BK654" s="199">
        <f>ROUND(I654*H654,2)</f>
        <v>0</v>
      </c>
      <c r="BL654" s="16" t="s">
        <v>153</v>
      </c>
      <c r="BM654" s="198" t="s">
        <v>888</v>
      </c>
    </row>
    <row r="655" spans="1:65" s="2" customFormat="1" ht="10">
      <c r="A655" s="33"/>
      <c r="B655" s="34"/>
      <c r="C655" s="35"/>
      <c r="D655" s="200" t="s">
        <v>141</v>
      </c>
      <c r="E655" s="35"/>
      <c r="F655" s="201" t="s">
        <v>887</v>
      </c>
      <c r="G655" s="35"/>
      <c r="H655" s="35"/>
      <c r="I655" s="202"/>
      <c r="J655" s="35"/>
      <c r="K655" s="35"/>
      <c r="L655" s="38"/>
      <c r="M655" s="203"/>
      <c r="N655" s="204"/>
      <c r="O655" s="70"/>
      <c r="P655" s="70"/>
      <c r="Q655" s="70"/>
      <c r="R655" s="70"/>
      <c r="S655" s="70"/>
      <c r="T655" s="71"/>
      <c r="U655" s="33"/>
      <c r="V655" s="33"/>
      <c r="W655" s="33"/>
      <c r="X655" s="33"/>
      <c r="Y655" s="33"/>
      <c r="Z655" s="33"/>
      <c r="AA655" s="33"/>
      <c r="AB655" s="33"/>
      <c r="AC655" s="33"/>
      <c r="AD655" s="33"/>
      <c r="AE655" s="33"/>
      <c r="AT655" s="16" t="s">
        <v>141</v>
      </c>
      <c r="AU655" s="16" t="s">
        <v>84</v>
      </c>
    </row>
    <row r="656" spans="1:65" s="2" customFormat="1" ht="16.5" customHeight="1">
      <c r="A656" s="33"/>
      <c r="B656" s="34"/>
      <c r="C656" s="186" t="s">
        <v>535</v>
      </c>
      <c r="D656" s="186" t="s">
        <v>135</v>
      </c>
      <c r="E656" s="187" t="s">
        <v>889</v>
      </c>
      <c r="F656" s="188" t="s">
        <v>890</v>
      </c>
      <c r="G656" s="189" t="s">
        <v>226</v>
      </c>
      <c r="H656" s="190">
        <v>13.374000000000001</v>
      </c>
      <c r="I656" s="191"/>
      <c r="J656" s="192">
        <f>ROUND(I656*H656,2)</f>
        <v>0</v>
      </c>
      <c r="K656" s="193"/>
      <c r="L656" s="38"/>
      <c r="M656" s="194" t="s">
        <v>1</v>
      </c>
      <c r="N656" s="195" t="s">
        <v>42</v>
      </c>
      <c r="O656" s="70"/>
      <c r="P656" s="196">
        <f>O656*H656</f>
        <v>0</v>
      </c>
      <c r="Q656" s="196">
        <v>0</v>
      </c>
      <c r="R656" s="196">
        <f>Q656*H656</f>
        <v>0</v>
      </c>
      <c r="S656" s="196">
        <v>0</v>
      </c>
      <c r="T656" s="197">
        <f>S656*H656</f>
        <v>0</v>
      </c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R656" s="198" t="s">
        <v>153</v>
      </c>
      <c r="AT656" s="198" t="s">
        <v>135</v>
      </c>
      <c r="AU656" s="198" t="s">
        <v>84</v>
      </c>
      <c r="AY656" s="16" t="s">
        <v>132</v>
      </c>
      <c r="BE656" s="199">
        <f>IF(N656="základní",J656,0)</f>
        <v>0</v>
      </c>
      <c r="BF656" s="199">
        <f>IF(N656="snížená",J656,0)</f>
        <v>0</v>
      </c>
      <c r="BG656" s="199">
        <f>IF(N656="zákl. přenesená",J656,0)</f>
        <v>0</v>
      </c>
      <c r="BH656" s="199">
        <f>IF(N656="sníž. přenesená",J656,0)</f>
        <v>0</v>
      </c>
      <c r="BI656" s="199">
        <f>IF(N656="nulová",J656,0)</f>
        <v>0</v>
      </c>
      <c r="BJ656" s="16" t="s">
        <v>84</v>
      </c>
      <c r="BK656" s="199">
        <f>ROUND(I656*H656,2)</f>
        <v>0</v>
      </c>
      <c r="BL656" s="16" t="s">
        <v>153</v>
      </c>
      <c r="BM656" s="198" t="s">
        <v>891</v>
      </c>
    </row>
    <row r="657" spans="1:65" s="2" customFormat="1" ht="10">
      <c r="A657" s="33"/>
      <c r="B657" s="34"/>
      <c r="C657" s="35"/>
      <c r="D657" s="200" t="s">
        <v>141</v>
      </c>
      <c r="E657" s="35"/>
      <c r="F657" s="201" t="s">
        <v>890</v>
      </c>
      <c r="G657" s="35"/>
      <c r="H657" s="35"/>
      <c r="I657" s="202"/>
      <c r="J657" s="35"/>
      <c r="K657" s="35"/>
      <c r="L657" s="38"/>
      <c r="M657" s="203"/>
      <c r="N657" s="204"/>
      <c r="O657" s="70"/>
      <c r="P657" s="70"/>
      <c r="Q657" s="70"/>
      <c r="R657" s="70"/>
      <c r="S657" s="70"/>
      <c r="T657" s="71"/>
      <c r="U657" s="33"/>
      <c r="V657" s="33"/>
      <c r="W657" s="33"/>
      <c r="X657" s="33"/>
      <c r="Y657" s="33"/>
      <c r="Z657" s="33"/>
      <c r="AA657" s="33"/>
      <c r="AB657" s="33"/>
      <c r="AC657" s="33"/>
      <c r="AD657" s="33"/>
      <c r="AE657" s="33"/>
      <c r="AT657" s="16" t="s">
        <v>141</v>
      </c>
      <c r="AU657" s="16" t="s">
        <v>84</v>
      </c>
    </row>
    <row r="658" spans="1:65" s="13" customFormat="1" ht="10">
      <c r="B658" s="210"/>
      <c r="C658" s="211"/>
      <c r="D658" s="200" t="s">
        <v>227</v>
      </c>
      <c r="E658" s="212" t="s">
        <v>1</v>
      </c>
      <c r="F658" s="213" t="s">
        <v>892</v>
      </c>
      <c r="G658" s="211"/>
      <c r="H658" s="214">
        <v>11.124000000000001</v>
      </c>
      <c r="I658" s="215"/>
      <c r="J658" s="211"/>
      <c r="K658" s="211"/>
      <c r="L658" s="216"/>
      <c r="M658" s="217"/>
      <c r="N658" s="218"/>
      <c r="O658" s="218"/>
      <c r="P658" s="218"/>
      <c r="Q658" s="218"/>
      <c r="R658" s="218"/>
      <c r="S658" s="218"/>
      <c r="T658" s="219"/>
      <c r="AT658" s="220" t="s">
        <v>227</v>
      </c>
      <c r="AU658" s="220" t="s">
        <v>84</v>
      </c>
      <c r="AV658" s="13" t="s">
        <v>86</v>
      </c>
      <c r="AW658" s="13" t="s">
        <v>33</v>
      </c>
      <c r="AX658" s="13" t="s">
        <v>77</v>
      </c>
      <c r="AY658" s="220" t="s">
        <v>132</v>
      </c>
    </row>
    <row r="659" spans="1:65" s="13" customFormat="1" ht="10">
      <c r="B659" s="210"/>
      <c r="C659" s="211"/>
      <c r="D659" s="200" t="s">
        <v>227</v>
      </c>
      <c r="E659" s="212" t="s">
        <v>1</v>
      </c>
      <c r="F659" s="213" t="s">
        <v>893</v>
      </c>
      <c r="G659" s="211"/>
      <c r="H659" s="214">
        <v>0.6</v>
      </c>
      <c r="I659" s="215"/>
      <c r="J659" s="211"/>
      <c r="K659" s="211"/>
      <c r="L659" s="216"/>
      <c r="M659" s="217"/>
      <c r="N659" s="218"/>
      <c r="O659" s="218"/>
      <c r="P659" s="218"/>
      <c r="Q659" s="218"/>
      <c r="R659" s="218"/>
      <c r="S659" s="218"/>
      <c r="T659" s="219"/>
      <c r="AT659" s="220" t="s">
        <v>227</v>
      </c>
      <c r="AU659" s="220" t="s">
        <v>84</v>
      </c>
      <c r="AV659" s="13" t="s">
        <v>86</v>
      </c>
      <c r="AW659" s="13" t="s">
        <v>33</v>
      </c>
      <c r="AX659" s="13" t="s">
        <v>77</v>
      </c>
      <c r="AY659" s="220" t="s">
        <v>132</v>
      </c>
    </row>
    <row r="660" spans="1:65" s="13" customFormat="1" ht="10">
      <c r="B660" s="210"/>
      <c r="C660" s="211"/>
      <c r="D660" s="200" t="s">
        <v>227</v>
      </c>
      <c r="E660" s="212" t="s">
        <v>1</v>
      </c>
      <c r="F660" s="213" t="s">
        <v>894</v>
      </c>
      <c r="G660" s="211"/>
      <c r="H660" s="214">
        <v>1.65</v>
      </c>
      <c r="I660" s="215"/>
      <c r="J660" s="211"/>
      <c r="K660" s="211"/>
      <c r="L660" s="216"/>
      <c r="M660" s="217"/>
      <c r="N660" s="218"/>
      <c r="O660" s="218"/>
      <c r="P660" s="218"/>
      <c r="Q660" s="218"/>
      <c r="R660" s="218"/>
      <c r="S660" s="218"/>
      <c r="T660" s="219"/>
      <c r="AT660" s="220" t="s">
        <v>227</v>
      </c>
      <c r="AU660" s="220" t="s">
        <v>84</v>
      </c>
      <c r="AV660" s="13" t="s">
        <v>86</v>
      </c>
      <c r="AW660" s="13" t="s">
        <v>33</v>
      </c>
      <c r="AX660" s="13" t="s">
        <v>77</v>
      </c>
      <c r="AY660" s="220" t="s">
        <v>132</v>
      </c>
    </row>
    <row r="661" spans="1:65" s="14" customFormat="1" ht="10">
      <c r="B661" s="221"/>
      <c r="C661" s="222"/>
      <c r="D661" s="200" t="s">
        <v>227</v>
      </c>
      <c r="E661" s="223" t="s">
        <v>1</v>
      </c>
      <c r="F661" s="224" t="s">
        <v>229</v>
      </c>
      <c r="G661" s="222"/>
      <c r="H661" s="225">
        <v>13.374000000000001</v>
      </c>
      <c r="I661" s="226"/>
      <c r="J661" s="222"/>
      <c r="K661" s="222"/>
      <c r="L661" s="227"/>
      <c r="M661" s="228"/>
      <c r="N661" s="229"/>
      <c r="O661" s="229"/>
      <c r="P661" s="229"/>
      <c r="Q661" s="229"/>
      <c r="R661" s="229"/>
      <c r="S661" s="229"/>
      <c r="T661" s="230"/>
      <c r="AT661" s="231" t="s">
        <v>227</v>
      </c>
      <c r="AU661" s="231" t="s">
        <v>84</v>
      </c>
      <c r="AV661" s="14" t="s">
        <v>153</v>
      </c>
      <c r="AW661" s="14" t="s">
        <v>33</v>
      </c>
      <c r="AX661" s="14" t="s">
        <v>84</v>
      </c>
      <c r="AY661" s="231" t="s">
        <v>132</v>
      </c>
    </row>
    <row r="662" spans="1:65" s="2" customFormat="1" ht="21.75" customHeight="1">
      <c r="A662" s="33"/>
      <c r="B662" s="34"/>
      <c r="C662" s="186" t="s">
        <v>895</v>
      </c>
      <c r="D662" s="186" t="s">
        <v>135</v>
      </c>
      <c r="E662" s="187" t="s">
        <v>896</v>
      </c>
      <c r="F662" s="188" t="s">
        <v>897</v>
      </c>
      <c r="G662" s="189" t="s">
        <v>394</v>
      </c>
      <c r="H662" s="190">
        <v>74.069999999999993</v>
      </c>
      <c r="I662" s="191"/>
      <c r="J662" s="192">
        <f>ROUND(I662*H662,2)</f>
        <v>0</v>
      </c>
      <c r="K662" s="193"/>
      <c r="L662" s="38"/>
      <c r="M662" s="194" t="s">
        <v>1</v>
      </c>
      <c r="N662" s="195" t="s">
        <v>42</v>
      </c>
      <c r="O662" s="70"/>
      <c r="P662" s="196">
        <f>O662*H662</f>
        <v>0</v>
      </c>
      <c r="Q662" s="196">
        <v>0</v>
      </c>
      <c r="R662" s="196">
        <f>Q662*H662</f>
        <v>0</v>
      </c>
      <c r="S662" s="196">
        <v>0</v>
      </c>
      <c r="T662" s="197">
        <f>S662*H662</f>
        <v>0</v>
      </c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R662" s="198" t="s">
        <v>153</v>
      </c>
      <c r="AT662" s="198" t="s">
        <v>135</v>
      </c>
      <c r="AU662" s="198" t="s">
        <v>84</v>
      </c>
      <c r="AY662" s="16" t="s">
        <v>132</v>
      </c>
      <c r="BE662" s="199">
        <f>IF(N662="základní",J662,0)</f>
        <v>0</v>
      </c>
      <c r="BF662" s="199">
        <f>IF(N662="snížená",J662,0)</f>
        <v>0</v>
      </c>
      <c r="BG662" s="199">
        <f>IF(N662="zákl. přenesená",J662,0)</f>
        <v>0</v>
      </c>
      <c r="BH662" s="199">
        <f>IF(N662="sníž. přenesená",J662,0)</f>
        <v>0</v>
      </c>
      <c r="BI662" s="199">
        <f>IF(N662="nulová",J662,0)</f>
        <v>0</v>
      </c>
      <c r="BJ662" s="16" t="s">
        <v>84</v>
      </c>
      <c r="BK662" s="199">
        <f>ROUND(I662*H662,2)</f>
        <v>0</v>
      </c>
      <c r="BL662" s="16" t="s">
        <v>153</v>
      </c>
      <c r="BM662" s="198" t="s">
        <v>898</v>
      </c>
    </row>
    <row r="663" spans="1:65" s="2" customFormat="1" ht="10">
      <c r="A663" s="33"/>
      <c r="B663" s="34"/>
      <c r="C663" s="35"/>
      <c r="D663" s="200" t="s">
        <v>141</v>
      </c>
      <c r="E663" s="35"/>
      <c r="F663" s="201" t="s">
        <v>897</v>
      </c>
      <c r="G663" s="35"/>
      <c r="H663" s="35"/>
      <c r="I663" s="202"/>
      <c r="J663" s="35"/>
      <c r="K663" s="35"/>
      <c r="L663" s="38"/>
      <c r="M663" s="203"/>
      <c r="N663" s="204"/>
      <c r="O663" s="70"/>
      <c r="P663" s="70"/>
      <c r="Q663" s="70"/>
      <c r="R663" s="70"/>
      <c r="S663" s="70"/>
      <c r="T663" s="71"/>
      <c r="U663" s="33"/>
      <c r="V663" s="33"/>
      <c r="W663" s="33"/>
      <c r="X663" s="33"/>
      <c r="Y663" s="33"/>
      <c r="Z663" s="33"/>
      <c r="AA663" s="33"/>
      <c r="AB663" s="33"/>
      <c r="AC663" s="33"/>
      <c r="AD663" s="33"/>
      <c r="AE663" s="33"/>
      <c r="AT663" s="16" t="s">
        <v>141</v>
      </c>
      <c r="AU663" s="16" t="s">
        <v>84</v>
      </c>
    </row>
    <row r="664" spans="1:65" s="13" customFormat="1" ht="10">
      <c r="B664" s="210"/>
      <c r="C664" s="211"/>
      <c r="D664" s="200" t="s">
        <v>227</v>
      </c>
      <c r="E664" s="212" t="s">
        <v>1</v>
      </c>
      <c r="F664" s="213" t="s">
        <v>899</v>
      </c>
      <c r="G664" s="211"/>
      <c r="H664" s="214">
        <v>74.069999999999993</v>
      </c>
      <c r="I664" s="215"/>
      <c r="J664" s="211"/>
      <c r="K664" s="211"/>
      <c r="L664" s="216"/>
      <c r="M664" s="217"/>
      <c r="N664" s="218"/>
      <c r="O664" s="218"/>
      <c r="P664" s="218"/>
      <c r="Q664" s="218"/>
      <c r="R664" s="218"/>
      <c r="S664" s="218"/>
      <c r="T664" s="219"/>
      <c r="AT664" s="220" t="s">
        <v>227</v>
      </c>
      <c r="AU664" s="220" t="s">
        <v>84</v>
      </c>
      <c r="AV664" s="13" t="s">
        <v>86</v>
      </c>
      <c r="AW664" s="13" t="s">
        <v>33</v>
      </c>
      <c r="AX664" s="13" t="s">
        <v>77</v>
      </c>
      <c r="AY664" s="220" t="s">
        <v>132</v>
      </c>
    </row>
    <row r="665" spans="1:65" s="14" customFormat="1" ht="10">
      <c r="B665" s="221"/>
      <c r="C665" s="222"/>
      <c r="D665" s="200" t="s">
        <v>227</v>
      </c>
      <c r="E665" s="223" t="s">
        <v>1</v>
      </c>
      <c r="F665" s="224" t="s">
        <v>229</v>
      </c>
      <c r="G665" s="222"/>
      <c r="H665" s="225">
        <v>74.069999999999993</v>
      </c>
      <c r="I665" s="226"/>
      <c r="J665" s="222"/>
      <c r="K665" s="222"/>
      <c r="L665" s="227"/>
      <c r="M665" s="228"/>
      <c r="N665" s="229"/>
      <c r="O665" s="229"/>
      <c r="P665" s="229"/>
      <c r="Q665" s="229"/>
      <c r="R665" s="229"/>
      <c r="S665" s="229"/>
      <c r="T665" s="230"/>
      <c r="AT665" s="231" t="s">
        <v>227</v>
      </c>
      <c r="AU665" s="231" t="s">
        <v>84</v>
      </c>
      <c r="AV665" s="14" t="s">
        <v>153</v>
      </c>
      <c r="AW665" s="14" t="s">
        <v>33</v>
      </c>
      <c r="AX665" s="14" t="s">
        <v>84</v>
      </c>
      <c r="AY665" s="231" t="s">
        <v>132</v>
      </c>
    </row>
    <row r="666" spans="1:65" s="2" customFormat="1" ht="16.5" customHeight="1">
      <c r="A666" s="33"/>
      <c r="B666" s="34"/>
      <c r="C666" s="186" t="s">
        <v>539</v>
      </c>
      <c r="D666" s="186" t="s">
        <v>135</v>
      </c>
      <c r="E666" s="187" t="s">
        <v>900</v>
      </c>
      <c r="F666" s="188" t="s">
        <v>901</v>
      </c>
      <c r="G666" s="189" t="s">
        <v>394</v>
      </c>
      <c r="H666" s="190">
        <v>1.4359999999999999</v>
      </c>
      <c r="I666" s="191"/>
      <c r="J666" s="192">
        <f>ROUND(I666*H666,2)</f>
        <v>0</v>
      </c>
      <c r="K666" s="193"/>
      <c r="L666" s="38"/>
      <c r="M666" s="194" t="s">
        <v>1</v>
      </c>
      <c r="N666" s="195" t="s">
        <v>42</v>
      </c>
      <c r="O666" s="70"/>
      <c r="P666" s="196">
        <f>O666*H666</f>
        <v>0</v>
      </c>
      <c r="Q666" s="196">
        <v>0</v>
      </c>
      <c r="R666" s="196">
        <f>Q666*H666</f>
        <v>0</v>
      </c>
      <c r="S666" s="196">
        <v>0</v>
      </c>
      <c r="T666" s="197">
        <f>S666*H666</f>
        <v>0</v>
      </c>
      <c r="U666" s="33"/>
      <c r="V666" s="33"/>
      <c r="W666" s="33"/>
      <c r="X666" s="33"/>
      <c r="Y666" s="33"/>
      <c r="Z666" s="33"/>
      <c r="AA666" s="33"/>
      <c r="AB666" s="33"/>
      <c r="AC666" s="33"/>
      <c r="AD666" s="33"/>
      <c r="AE666" s="33"/>
      <c r="AR666" s="198" t="s">
        <v>153</v>
      </c>
      <c r="AT666" s="198" t="s">
        <v>135</v>
      </c>
      <c r="AU666" s="198" t="s">
        <v>84</v>
      </c>
      <c r="AY666" s="16" t="s">
        <v>132</v>
      </c>
      <c r="BE666" s="199">
        <f>IF(N666="základní",J666,0)</f>
        <v>0</v>
      </c>
      <c r="BF666" s="199">
        <f>IF(N666="snížená",J666,0)</f>
        <v>0</v>
      </c>
      <c r="BG666" s="199">
        <f>IF(N666="zákl. přenesená",J666,0)</f>
        <v>0</v>
      </c>
      <c r="BH666" s="199">
        <f>IF(N666="sníž. přenesená",J666,0)</f>
        <v>0</v>
      </c>
      <c r="BI666" s="199">
        <f>IF(N666="nulová",J666,0)</f>
        <v>0</v>
      </c>
      <c r="BJ666" s="16" t="s">
        <v>84</v>
      </c>
      <c r="BK666" s="199">
        <f>ROUND(I666*H666,2)</f>
        <v>0</v>
      </c>
      <c r="BL666" s="16" t="s">
        <v>153</v>
      </c>
      <c r="BM666" s="198" t="s">
        <v>902</v>
      </c>
    </row>
    <row r="667" spans="1:65" s="2" customFormat="1" ht="10">
      <c r="A667" s="33"/>
      <c r="B667" s="34"/>
      <c r="C667" s="35"/>
      <c r="D667" s="200" t="s">
        <v>141</v>
      </c>
      <c r="E667" s="35"/>
      <c r="F667" s="201" t="s">
        <v>901</v>
      </c>
      <c r="G667" s="35"/>
      <c r="H667" s="35"/>
      <c r="I667" s="202"/>
      <c r="J667" s="35"/>
      <c r="K667" s="35"/>
      <c r="L667" s="38"/>
      <c r="M667" s="203"/>
      <c r="N667" s="204"/>
      <c r="O667" s="70"/>
      <c r="P667" s="70"/>
      <c r="Q667" s="70"/>
      <c r="R667" s="70"/>
      <c r="S667" s="70"/>
      <c r="T667" s="71"/>
      <c r="U667" s="33"/>
      <c r="V667" s="33"/>
      <c r="W667" s="33"/>
      <c r="X667" s="33"/>
      <c r="Y667" s="33"/>
      <c r="Z667" s="33"/>
      <c r="AA667" s="33"/>
      <c r="AB667" s="33"/>
      <c r="AC667" s="33"/>
      <c r="AD667" s="33"/>
      <c r="AE667" s="33"/>
      <c r="AT667" s="16" t="s">
        <v>141</v>
      </c>
      <c r="AU667" s="16" t="s">
        <v>84</v>
      </c>
    </row>
    <row r="668" spans="1:65" s="13" customFormat="1" ht="10">
      <c r="B668" s="210"/>
      <c r="C668" s="211"/>
      <c r="D668" s="200" t="s">
        <v>227</v>
      </c>
      <c r="E668" s="212" t="s">
        <v>1</v>
      </c>
      <c r="F668" s="213" t="s">
        <v>903</v>
      </c>
      <c r="G668" s="211"/>
      <c r="H668" s="214">
        <v>1.4359999999999999</v>
      </c>
      <c r="I668" s="215"/>
      <c r="J668" s="211"/>
      <c r="K668" s="211"/>
      <c r="L668" s="216"/>
      <c r="M668" s="217"/>
      <c r="N668" s="218"/>
      <c r="O668" s="218"/>
      <c r="P668" s="218"/>
      <c r="Q668" s="218"/>
      <c r="R668" s="218"/>
      <c r="S668" s="218"/>
      <c r="T668" s="219"/>
      <c r="AT668" s="220" t="s">
        <v>227</v>
      </c>
      <c r="AU668" s="220" t="s">
        <v>84</v>
      </c>
      <c r="AV668" s="13" t="s">
        <v>86</v>
      </c>
      <c r="AW668" s="13" t="s">
        <v>33</v>
      </c>
      <c r="AX668" s="13" t="s">
        <v>77</v>
      </c>
      <c r="AY668" s="220" t="s">
        <v>132</v>
      </c>
    </row>
    <row r="669" spans="1:65" s="14" customFormat="1" ht="10">
      <c r="B669" s="221"/>
      <c r="C669" s="222"/>
      <c r="D669" s="200" t="s">
        <v>227</v>
      </c>
      <c r="E669" s="223" t="s">
        <v>1</v>
      </c>
      <c r="F669" s="224" t="s">
        <v>229</v>
      </c>
      <c r="G669" s="222"/>
      <c r="H669" s="225">
        <v>1.4359999999999999</v>
      </c>
      <c r="I669" s="226"/>
      <c r="J669" s="222"/>
      <c r="K669" s="222"/>
      <c r="L669" s="227"/>
      <c r="M669" s="228"/>
      <c r="N669" s="229"/>
      <c r="O669" s="229"/>
      <c r="P669" s="229"/>
      <c r="Q669" s="229"/>
      <c r="R669" s="229"/>
      <c r="S669" s="229"/>
      <c r="T669" s="230"/>
      <c r="AT669" s="231" t="s">
        <v>227</v>
      </c>
      <c r="AU669" s="231" t="s">
        <v>84</v>
      </c>
      <c r="AV669" s="14" t="s">
        <v>153</v>
      </c>
      <c r="AW669" s="14" t="s">
        <v>33</v>
      </c>
      <c r="AX669" s="14" t="s">
        <v>84</v>
      </c>
      <c r="AY669" s="231" t="s">
        <v>132</v>
      </c>
    </row>
    <row r="670" spans="1:65" s="2" customFormat="1" ht="16.5" customHeight="1">
      <c r="A670" s="33"/>
      <c r="B670" s="34"/>
      <c r="C670" s="186" t="s">
        <v>904</v>
      </c>
      <c r="D670" s="186" t="s">
        <v>135</v>
      </c>
      <c r="E670" s="187" t="s">
        <v>905</v>
      </c>
      <c r="F670" s="188" t="s">
        <v>906</v>
      </c>
      <c r="G670" s="189" t="s">
        <v>394</v>
      </c>
      <c r="H670" s="190">
        <v>0.17</v>
      </c>
      <c r="I670" s="191"/>
      <c r="J670" s="192">
        <f>ROUND(I670*H670,2)</f>
        <v>0</v>
      </c>
      <c r="K670" s="193"/>
      <c r="L670" s="38"/>
      <c r="M670" s="194" t="s">
        <v>1</v>
      </c>
      <c r="N670" s="195" t="s">
        <v>42</v>
      </c>
      <c r="O670" s="70"/>
      <c r="P670" s="196">
        <f>O670*H670</f>
        <v>0</v>
      </c>
      <c r="Q670" s="196">
        <v>0</v>
      </c>
      <c r="R670" s="196">
        <f>Q670*H670</f>
        <v>0</v>
      </c>
      <c r="S670" s="196">
        <v>0</v>
      </c>
      <c r="T670" s="197">
        <f>S670*H670</f>
        <v>0</v>
      </c>
      <c r="U670" s="33"/>
      <c r="V670" s="33"/>
      <c r="W670" s="33"/>
      <c r="X670" s="33"/>
      <c r="Y670" s="33"/>
      <c r="Z670" s="33"/>
      <c r="AA670" s="33"/>
      <c r="AB670" s="33"/>
      <c r="AC670" s="33"/>
      <c r="AD670" s="33"/>
      <c r="AE670" s="33"/>
      <c r="AR670" s="198" t="s">
        <v>153</v>
      </c>
      <c r="AT670" s="198" t="s">
        <v>135</v>
      </c>
      <c r="AU670" s="198" t="s">
        <v>84</v>
      </c>
      <c r="AY670" s="16" t="s">
        <v>132</v>
      </c>
      <c r="BE670" s="199">
        <f>IF(N670="základní",J670,0)</f>
        <v>0</v>
      </c>
      <c r="BF670" s="199">
        <f>IF(N670="snížená",J670,0)</f>
        <v>0</v>
      </c>
      <c r="BG670" s="199">
        <f>IF(N670="zákl. přenesená",J670,0)</f>
        <v>0</v>
      </c>
      <c r="BH670" s="199">
        <f>IF(N670="sníž. přenesená",J670,0)</f>
        <v>0</v>
      </c>
      <c r="BI670" s="199">
        <f>IF(N670="nulová",J670,0)</f>
        <v>0</v>
      </c>
      <c r="BJ670" s="16" t="s">
        <v>84</v>
      </c>
      <c r="BK670" s="199">
        <f>ROUND(I670*H670,2)</f>
        <v>0</v>
      </c>
      <c r="BL670" s="16" t="s">
        <v>153</v>
      </c>
      <c r="BM670" s="198" t="s">
        <v>907</v>
      </c>
    </row>
    <row r="671" spans="1:65" s="2" customFormat="1" ht="10">
      <c r="A671" s="33"/>
      <c r="B671" s="34"/>
      <c r="C671" s="35"/>
      <c r="D671" s="200" t="s">
        <v>141</v>
      </c>
      <c r="E671" s="35"/>
      <c r="F671" s="201" t="s">
        <v>906</v>
      </c>
      <c r="G671" s="35"/>
      <c r="H671" s="35"/>
      <c r="I671" s="202"/>
      <c r="J671" s="35"/>
      <c r="K671" s="35"/>
      <c r="L671" s="38"/>
      <c r="M671" s="203"/>
      <c r="N671" s="204"/>
      <c r="O671" s="70"/>
      <c r="P671" s="70"/>
      <c r="Q671" s="70"/>
      <c r="R671" s="70"/>
      <c r="S671" s="70"/>
      <c r="T671" s="71"/>
      <c r="U671" s="33"/>
      <c r="V671" s="33"/>
      <c r="W671" s="33"/>
      <c r="X671" s="33"/>
      <c r="Y671" s="33"/>
      <c r="Z671" s="33"/>
      <c r="AA671" s="33"/>
      <c r="AB671" s="33"/>
      <c r="AC671" s="33"/>
      <c r="AD671" s="33"/>
      <c r="AE671" s="33"/>
      <c r="AT671" s="16" t="s">
        <v>141</v>
      </c>
      <c r="AU671" s="16" t="s">
        <v>84</v>
      </c>
    </row>
    <row r="672" spans="1:65" s="2" customFormat="1" ht="21.75" customHeight="1">
      <c r="A672" s="33"/>
      <c r="B672" s="34"/>
      <c r="C672" s="186" t="s">
        <v>544</v>
      </c>
      <c r="D672" s="186" t="s">
        <v>135</v>
      </c>
      <c r="E672" s="187" t="s">
        <v>908</v>
      </c>
      <c r="F672" s="188" t="s">
        <v>909</v>
      </c>
      <c r="G672" s="189" t="s">
        <v>394</v>
      </c>
      <c r="H672" s="190">
        <v>54.241</v>
      </c>
      <c r="I672" s="191"/>
      <c r="J672" s="192">
        <f>ROUND(I672*H672,2)</f>
        <v>0</v>
      </c>
      <c r="K672" s="193"/>
      <c r="L672" s="38"/>
      <c r="M672" s="194" t="s">
        <v>1</v>
      </c>
      <c r="N672" s="195" t="s">
        <v>42</v>
      </c>
      <c r="O672" s="70"/>
      <c r="P672" s="196">
        <f>O672*H672</f>
        <v>0</v>
      </c>
      <c r="Q672" s="196">
        <v>0</v>
      </c>
      <c r="R672" s="196">
        <f>Q672*H672</f>
        <v>0</v>
      </c>
      <c r="S672" s="196">
        <v>0</v>
      </c>
      <c r="T672" s="197">
        <f>S672*H672</f>
        <v>0</v>
      </c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R672" s="198" t="s">
        <v>153</v>
      </c>
      <c r="AT672" s="198" t="s">
        <v>135</v>
      </c>
      <c r="AU672" s="198" t="s">
        <v>84</v>
      </c>
      <c r="AY672" s="16" t="s">
        <v>132</v>
      </c>
      <c r="BE672" s="199">
        <f>IF(N672="základní",J672,0)</f>
        <v>0</v>
      </c>
      <c r="BF672" s="199">
        <f>IF(N672="snížená",J672,0)</f>
        <v>0</v>
      </c>
      <c r="BG672" s="199">
        <f>IF(N672="zákl. přenesená",J672,0)</f>
        <v>0</v>
      </c>
      <c r="BH672" s="199">
        <f>IF(N672="sníž. přenesená",J672,0)</f>
        <v>0</v>
      </c>
      <c r="BI672" s="199">
        <f>IF(N672="nulová",J672,0)</f>
        <v>0</v>
      </c>
      <c r="BJ672" s="16" t="s">
        <v>84</v>
      </c>
      <c r="BK672" s="199">
        <f>ROUND(I672*H672,2)</f>
        <v>0</v>
      </c>
      <c r="BL672" s="16" t="s">
        <v>153</v>
      </c>
      <c r="BM672" s="198" t="s">
        <v>910</v>
      </c>
    </row>
    <row r="673" spans="1:65" s="2" customFormat="1" ht="10">
      <c r="A673" s="33"/>
      <c r="B673" s="34"/>
      <c r="C673" s="35"/>
      <c r="D673" s="200" t="s">
        <v>141</v>
      </c>
      <c r="E673" s="35"/>
      <c r="F673" s="201" t="s">
        <v>909</v>
      </c>
      <c r="G673" s="35"/>
      <c r="H673" s="35"/>
      <c r="I673" s="202"/>
      <c r="J673" s="35"/>
      <c r="K673" s="35"/>
      <c r="L673" s="38"/>
      <c r="M673" s="203"/>
      <c r="N673" s="204"/>
      <c r="O673" s="70"/>
      <c r="P673" s="70"/>
      <c r="Q673" s="70"/>
      <c r="R673" s="70"/>
      <c r="S673" s="70"/>
      <c r="T673" s="71"/>
      <c r="U673" s="33"/>
      <c r="V673" s="33"/>
      <c r="W673" s="33"/>
      <c r="X673" s="33"/>
      <c r="Y673" s="33"/>
      <c r="Z673" s="33"/>
      <c r="AA673" s="33"/>
      <c r="AB673" s="33"/>
      <c r="AC673" s="33"/>
      <c r="AD673" s="33"/>
      <c r="AE673" s="33"/>
      <c r="AT673" s="16" t="s">
        <v>141</v>
      </c>
      <c r="AU673" s="16" t="s">
        <v>84</v>
      </c>
    </row>
    <row r="674" spans="1:65" s="13" customFormat="1" ht="10">
      <c r="B674" s="210"/>
      <c r="C674" s="211"/>
      <c r="D674" s="200" t="s">
        <v>227</v>
      </c>
      <c r="E674" s="212" t="s">
        <v>1</v>
      </c>
      <c r="F674" s="213" t="s">
        <v>911</v>
      </c>
      <c r="G674" s="211"/>
      <c r="H674" s="214">
        <v>54.241</v>
      </c>
      <c r="I674" s="215"/>
      <c r="J674" s="211"/>
      <c r="K674" s="211"/>
      <c r="L674" s="216"/>
      <c r="M674" s="217"/>
      <c r="N674" s="218"/>
      <c r="O674" s="218"/>
      <c r="P674" s="218"/>
      <c r="Q674" s="218"/>
      <c r="R674" s="218"/>
      <c r="S674" s="218"/>
      <c r="T674" s="219"/>
      <c r="AT674" s="220" t="s">
        <v>227</v>
      </c>
      <c r="AU674" s="220" t="s">
        <v>84</v>
      </c>
      <c r="AV674" s="13" t="s">
        <v>86</v>
      </c>
      <c r="AW674" s="13" t="s">
        <v>33</v>
      </c>
      <c r="AX674" s="13" t="s">
        <v>77</v>
      </c>
      <c r="AY674" s="220" t="s">
        <v>132</v>
      </c>
    </row>
    <row r="675" spans="1:65" s="14" customFormat="1" ht="10">
      <c r="B675" s="221"/>
      <c r="C675" s="222"/>
      <c r="D675" s="200" t="s">
        <v>227</v>
      </c>
      <c r="E675" s="223" t="s">
        <v>1</v>
      </c>
      <c r="F675" s="224" t="s">
        <v>229</v>
      </c>
      <c r="G675" s="222"/>
      <c r="H675" s="225">
        <v>54.241</v>
      </c>
      <c r="I675" s="226"/>
      <c r="J675" s="222"/>
      <c r="K675" s="222"/>
      <c r="L675" s="227"/>
      <c r="M675" s="228"/>
      <c r="N675" s="229"/>
      <c r="O675" s="229"/>
      <c r="P675" s="229"/>
      <c r="Q675" s="229"/>
      <c r="R675" s="229"/>
      <c r="S675" s="229"/>
      <c r="T675" s="230"/>
      <c r="AT675" s="231" t="s">
        <v>227</v>
      </c>
      <c r="AU675" s="231" t="s">
        <v>84</v>
      </c>
      <c r="AV675" s="14" t="s">
        <v>153</v>
      </c>
      <c r="AW675" s="14" t="s">
        <v>33</v>
      </c>
      <c r="AX675" s="14" t="s">
        <v>84</v>
      </c>
      <c r="AY675" s="231" t="s">
        <v>132</v>
      </c>
    </row>
    <row r="676" spans="1:65" s="2" customFormat="1" ht="16.5" customHeight="1">
      <c r="A676" s="33"/>
      <c r="B676" s="34"/>
      <c r="C676" s="186" t="s">
        <v>912</v>
      </c>
      <c r="D676" s="186" t="s">
        <v>135</v>
      </c>
      <c r="E676" s="187" t="s">
        <v>913</v>
      </c>
      <c r="F676" s="188" t="s">
        <v>914</v>
      </c>
      <c r="G676" s="189" t="s">
        <v>394</v>
      </c>
      <c r="H676" s="190">
        <v>216.964</v>
      </c>
      <c r="I676" s="191"/>
      <c r="J676" s="192">
        <f>ROUND(I676*H676,2)</f>
        <v>0</v>
      </c>
      <c r="K676" s="193"/>
      <c r="L676" s="38"/>
      <c r="M676" s="194" t="s">
        <v>1</v>
      </c>
      <c r="N676" s="195" t="s">
        <v>42</v>
      </c>
      <c r="O676" s="70"/>
      <c r="P676" s="196">
        <f>O676*H676</f>
        <v>0</v>
      </c>
      <c r="Q676" s="196">
        <v>0</v>
      </c>
      <c r="R676" s="196">
        <f>Q676*H676</f>
        <v>0</v>
      </c>
      <c r="S676" s="196">
        <v>0</v>
      </c>
      <c r="T676" s="197">
        <f>S676*H676</f>
        <v>0</v>
      </c>
      <c r="U676" s="33"/>
      <c r="V676" s="33"/>
      <c r="W676" s="33"/>
      <c r="X676" s="33"/>
      <c r="Y676" s="33"/>
      <c r="Z676" s="33"/>
      <c r="AA676" s="33"/>
      <c r="AB676" s="33"/>
      <c r="AC676" s="33"/>
      <c r="AD676" s="33"/>
      <c r="AE676" s="33"/>
      <c r="AR676" s="198" t="s">
        <v>153</v>
      </c>
      <c r="AT676" s="198" t="s">
        <v>135</v>
      </c>
      <c r="AU676" s="198" t="s">
        <v>84</v>
      </c>
      <c r="AY676" s="16" t="s">
        <v>132</v>
      </c>
      <c r="BE676" s="199">
        <f>IF(N676="základní",J676,0)</f>
        <v>0</v>
      </c>
      <c r="BF676" s="199">
        <f>IF(N676="snížená",J676,0)</f>
        <v>0</v>
      </c>
      <c r="BG676" s="199">
        <f>IF(N676="zákl. přenesená",J676,0)</f>
        <v>0</v>
      </c>
      <c r="BH676" s="199">
        <f>IF(N676="sníž. přenesená",J676,0)</f>
        <v>0</v>
      </c>
      <c r="BI676" s="199">
        <f>IF(N676="nulová",J676,0)</f>
        <v>0</v>
      </c>
      <c r="BJ676" s="16" t="s">
        <v>84</v>
      </c>
      <c r="BK676" s="199">
        <f>ROUND(I676*H676,2)</f>
        <v>0</v>
      </c>
      <c r="BL676" s="16" t="s">
        <v>153</v>
      </c>
      <c r="BM676" s="198" t="s">
        <v>915</v>
      </c>
    </row>
    <row r="677" spans="1:65" s="2" customFormat="1" ht="10">
      <c r="A677" s="33"/>
      <c r="B677" s="34"/>
      <c r="C677" s="35"/>
      <c r="D677" s="200" t="s">
        <v>141</v>
      </c>
      <c r="E677" s="35"/>
      <c r="F677" s="201" t="s">
        <v>914</v>
      </c>
      <c r="G677" s="35"/>
      <c r="H677" s="35"/>
      <c r="I677" s="202"/>
      <c r="J677" s="35"/>
      <c r="K677" s="35"/>
      <c r="L677" s="38"/>
      <c r="M677" s="203"/>
      <c r="N677" s="204"/>
      <c r="O677" s="70"/>
      <c r="P677" s="70"/>
      <c r="Q677" s="70"/>
      <c r="R677" s="70"/>
      <c r="S677" s="70"/>
      <c r="T677" s="71"/>
      <c r="U677" s="33"/>
      <c r="V677" s="33"/>
      <c r="W677" s="33"/>
      <c r="X677" s="33"/>
      <c r="Y677" s="33"/>
      <c r="Z677" s="33"/>
      <c r="AA677" s="33"/>
      <c r="AB677" s="33"/>
      <c r="AC677" s="33"/>
      <c r="AD677" s="33"/>
      <c r="AE677" s="33"/>
      <c r="AT677" s="16" t="s">
        <v>141</v>
      </c>
      <c r="AU677" s="16" t="s">
        <v>84</v>
      </c>
    </row>
    <row r="678" spans="1:65" s="13" customFormat="1" ht="10">
      <c r="B678" s="210"/>
      <c r="C678" s="211"/>
      <c r="D678" s="200" t="s">
        <v>227</v>
      </c>
      <c r="E678" s="212" t="s">
        <v>1</v>
      </c>
      <c r="F678" s="213" t="s">
        <v>916</v>
      </c>
      <c r="G678" s="211"/>
      <c r="H678" s="214">
        <v>216.964</v>
      </c>
      <c r="I678" s="215"/>
      <c r="J678" s="211"/>
      <c r="K678" s="211"/>
      <c r="L678" s="216"/>
      <c r="M678" s="217"/>
      <c r="N678" s="218"/>
      <c r="O678" s="218"/>
      <c r="P678" s="218"/>
      <c r="Q678" s="218"/>
      <c r="R678" s="218"/>
      <c r="S678" s="218"/>
      <c r="T678" s="219"/>
      <c r="AT678" s="220" t="s">
        <v>227</v>
      </c>
      <c r="AU678" s="220" t="s">
        <v>84</v>
      </c>
      <c r="AV678" s="13" t="s">
        <v>86</v>
      </c>
      <c r="AW678" s="13" t="s">
        <v>33</v>
      </c>
      <c r="AX678" s="13" t="s">
        <v>77</v>
      </c>
      <c r="AY678" s="220" t="s">
        <v>132</v>
      </c>
    </row>
    <row r="679" spans="1:65" s="14" customFormat="1" ht="10">
      <c r="B679" s="221"/>
      <c r="C679" s="222"/>
      <c r="D679" s="200" t="s">
        <v>227</v>
      </c>
      <c r="E679" s="223" t="s">
        <v>1</v>
      </c>
      <c r="F679" s="224" t="s">
        <v>229</v>
      </c>
      <c r="G679" s="222"/>
      <c r="H679" s="225">
        <v>216.964</v>
      </c>
      <c r="I679" s="226"/>
      <c r="J679" s="222"/>
      <c r="K679" s="222"/>
      <c r="L679" s="227"/>
      <c r="M679" s="228"/>
      <c r="N679" s="229"/>
      <c r="O679" s="229"/>
      <c r="P679" s="229"/>
      <c r="Q679" s="229"/>
      <c r="R679" s="229"/>
      <c r="S679" s="229"/>
      <c r="T679" s="230"/>
      <c r="AT679" s="231" t="s">
        <v>227</v>
      </c>
      <c r="AU679" s="231" t="s">
        <v>84</v>
      </c>
      <c r="AV679" s="14" t="s">
        <v>153</v>
      </c>
      <c r="AW679" s="14" t="s">
        <v>33</v>
      </c>
      <c r="AX679" s="14" t="s">
        <v>84</v>
      </c>
      <c r="AY679" s="231" t="s">
        <v>132</v>
      </c>
    </row>
    <row r="680" spans="1:65" s="2" customFormat="1" ht="16.5" customHeight="1">
      <c r="A680" s="33"/>
      <c r="B680" s="34"/>
      <c r="C680" s="186" t="s">
        <v>548</v>
      </c>
      <c r="D680" s="186" t="s">
        <v>135</v>
      </c>
      <c r="E680" s="187" t="s">
        <v>917</v>
      </c>
      <c r="F680" s="188" t="s">
        <v>918</v>
      </c>
      <c r="G680" s="189" t="s">
        <v>394</v>
      </c>
      <c r="H680" s="190">
        <v>75.680000000000007</v>
      </c>
      <c r="I680" s="191"/>
      <c r="J680" s="192">
        <f>ROUND(I680*H680,2)</f>
        <v>0</v>
      </c>
      <c r="K680" s="193"/>
      <c r="L680" s="38"/>
      <c r="M680" s="194" t="s">
        <v>1</v>
      </c>
      <c r="N680" s="195" t="s">
        <v>42</v>
      </c>
      <c r="O680" s="70"/>
      <c r="P680" s="196">
        <f>O680*H680</f>
        <v>0</v>
      </c>
      <c r="Q680" s="196">
        <v>0</v>
      </c>
      <c r="R680" s="196">
        <f>Q680*H680</f>
        <v>0</v>
      </c>
      <c r="S680" s="196">
        <v>0</v>
      </c>
      <c r="T680" s="197">
        <f>S680*H680</f>
        <v>0</v>
      </c>
      <c r="U680" s="33"/>
      <c r="V680" s="33"/>
      <c r="W680" s="33"/>
      <c r="X680" s="33"/>
      <c r="Y680" s="33"/>
      <c r="Z680" s="33"/>
      <c r="AA680" s="33"/>
      <c r="AB680" s="33"/>
      <c r="AC680" s="33"/>
      <c r="AD680" s="33"/>
      <c r="AE680" s="33"/>
      <c r="AR680" s="198" t="s">
        <v>153</v>
      </c>
      <c r="AT680" s="198" t="s">
        <v>135</v>
      </c>
      <c r="AU680" s="198" t="s">
        <v>84</v>
      </c>
      <c r="AY680" s="16" t="s">
        <v>132</v>
      </c>
      <c r="BE680" s="199">
        <f>IF(N680="základní",J680,0)</f>
        <v>0</v>
      </c>
      <c r="BF680" s="199">
        <f>IF(N680="snížená",J680,0)</f>
        <v>0</v>
      </c>
      <c r="BG680" s="199">
        <f>IF(N680="zákl. přenesená",J680,0)</f>
        <v>0</v>
      </c>
      <c r="BH680" s="199">
        <f>IF(N680="sníž. přenesená",J680,0)</f>
        <v>0</v>
      </c>
      <c r="BI680" s="199">
        <f>IF(N680="nulová",J680,0)</f>
        <v>0</v>
      </c>
      <c r="BJ680" s="16" t="s">
        <v>84</v>
      </c>
      <c r="BK680" s="199">
        <f>ROUND(I680*H680,2)</f>
        <v>0</v>
      </c>
      <c r="BL680" s="16" t="s">
        <v>153</v>
      </c>
      <c r="BM680" s="198" t="s">
        <v>919</v>
      </c>
    </row>
    <row r="681" spans="1:65" s="2" customFormat="1" ht="10">
      <c r="A681" s="33"/>
      <c r="B681" s="34"/>
      <c r="C681" s="35"/>
      <c r="D681" s="200" t="s">
        <v>141</v>
      </c>
      <c r="E681" s="35"/>
      <c r="F681" s="201" t="s">
        <v>918</v>
      </c>
      <c r="G681" s="35"/>
      <c r="H681" s="35"/>
      <c r="I681" s="202"/>
      <c r="J681" s="35"/>
      <c r="K681" s="35"/>
      <c r="L681" s="38"/>
      <c r="M681" s="203"/>
      <c r="N681" s="204"/>
      <c r="O681" s="70"/>
      <c r="P681" s="70"/>
      <c r="Q681" s="70"/>
      <c r="R681" s="70"/>
      <c r="S681" s="70"/>
      <c r="T681" s="71"/>
      <c r="U681" s="33"/>
      <c r="V681" s="33"/>
      <c r="W681" s="33"/>
      <c r="X681" s="33"/>
      <c r="Y681" s="33"/>
      <c r="Z681" s="33"/>
      <c r="AA681" s="33"/>
      <c r="AB681" s="33"/>
      <c r="AC681" s="33"/>
      <c r="AD681" s="33"/>
      <c r="AE681" s="33"/>
      <c r="AT681" s="16" t="s">
        <v>141</v>
      </c>
      <c r="AU681" s="16" t="s">
        <v>84</v>
      </c>
    </row>
    <row r="682" spans="1:65" s="13" customFormat="1" ht="10">
      <c r="B682" s="210"/>
      <c r="C682" s="211"/>
      <c r="D682" s="200" t="s">
        <v>227</v>
      </c>
      <c r="E682" s="212" t="s">
        <v>1</v>
      </c>
      <c r="F682" s="213" t="s">
        <v>920</v>
      </c>
      <c r="G682" s="211"/>
      <c r="H682" s="214">
        <v>75.680000000000007</v>
      </c>
      <c r="I682" s="215"/>
      <c r="J682" s="211"/>
      <c r="K682" s="211"/>
      <c r="L682" s="216"/>
      <c r="M682" s="217"/>
      <c r="N682" s="218"/>
      <c r="O682" s="218"/>
      <c r="P682" s="218"/>
      <c r="Q682" s="218"/>
      <c r="R682" s="218"/>
      <c r="S682" s="218"/>
      <c r="T682" s="219"/>
      <c r="AT682" s="220" t="s">
        <v>227</v>
      </c>
      <c r="AU682" s="220" t="s">
        <v>84</v>
      </c>
      <c r="AV682" s="13" t="s">
        <v>86</v>
      </c>
      <c r="AW682" s="13" t="s">
        <v>33</v>
      </c>
      <c r="AX682" s="13" t="s">
        <v>77</v>
      </c>
      <c r="AY682" s="220" t="s">
        <v>132</v>
      </c>
    </row>
    <row r="683" spans="1:65" s="14" customFormat="1" ht="10">
      <c r="B683" s="221"/>
      <c r="C683" s="222"/>
      <c r="D683" s="200" t="s">
        <v>227</v>
      </c>
      <c r="E683" s="223" t="s">
        <v>1</v>
      </c>
      <c r="F683" s="224" t="s">
        <v>229</v>
      </c>
      <c r="G683" s="222"/>
      <c r="H683" s="225">
        <v>75.680000000000007</v>
      </c>
      <c r="I683" s="226"/>
      <c r="J683" s="222"/>
      <c r="K683" s="222"/>
      <c r="L683" s="227"/>
      <c r="M683" s="228"/>
      <c r="N683" s="229"/>
      <c r="O683" s="229"/>
      <c r="P683" s="229"/>
      <c r="Q683" s="229"/>
      <c r="R683" s="229"/>
      <c r="S683" s="229"/>
      <c r="T683" s="230"/>
      <c r="AT683" s="231" t="s">
        <v>227</v>
      </c>
      <c r="AU683" s="231" t="s">
        <v>84</v>
      </c>
      <c r="AV683" s="14" t="s">
        <v>153</v>
      </c>
      <c r="AW683" s="14" t="s">
        <v>33</v>
      </c>
      <c r="AX683" s="14" t="s">
        <v>84</v>
      </c>
      <c r="AY683" s="231" t="s">
        <v>132</v>
      </c>
    </row>
    <row r="684" spans="1:65" s="2" customFormat="1" ht="21.75" customHeight="1">
      <c r="A684" s="33"/>
      <c r="B684" s="34"/>
      <c r="C684" s="186" t="s">
        <v>921</v>
      </c>
      <c r="D684" s="186" t="s">
        <v>135</v>
      </c>
      <c r="E684" s="187" t="s">
        <v>922</v>
      </c>
      <c r="F684" s="188" t="s">
        <v>923</v>
      </c>
      <c r="G684" s="189" t="s">
        <v>240</v>
      </c>
      <c r="H684" s="190">
        <v>1.9</v>
      </c>
      <c r="I684" s="191"/>
      <c r="J684" s="192">
        <f>ROUND(I684*H684,2)</f>
        <v>0</v>
      </c>
      <c r="K684" s="193"/>
      <c r="L684" s="38"/>
      <c r="M684" s="194" t="s">
        <v>1</v>
      </c>
      <c r="N684" s="195" t="s">
        <v>42</v>
      </c>
      <c r="O684" s="70"/>
      <c r="P684" s="196">
        <f>O684*H684</f>
        <v>0</v>
      </c>
      <c r="Q684" s="196">
        <v>0</v>
      </c>
      <c r="R684" s="196">
        <f>Q684*H684</f>
        <v>0</v>
      </c>
      <c r="S684" s="196">
        <v>0</v>
      </c>
      <c r="T684" s="197">
        <f>S684*H684</f>
        <v>0</v>
      </c>
      <c r="U684" s="33"/>
      <c r="V684" s="33"/>
      <c r="W684" s="33"/>
      <c r="X684" s="33"/>
      <c r="Y684" s="33"/>
      <c r="Z684" s="33"/>
      <c r="AA684" s="33"/>
      <c r="AB684" s="33"/>
      <c r="AC684" s="33"/>
      <c r="AD684" s="33"/>
      <c r="AE684" s="33"/>
      <c r="AR684" s="198" t="s">
        <v>153</v>
      </c>
      <c r="AT684" s="198" t="s">
        <v>135</v>
      </c>
      <c r="AU684" s="198" t="s">
        <v>84</v>
      </c>
      <c r="AY684" s="16" t="s">
        <v>132</v>
      </c>
      <c r="BE684" s="199">
        <f>IF(N684="základní",J684,0)</f>
        <v>0</v>
      </c>
      <c r="BF684" s="199">
        <f>IF(N684="snížená",J684,0)</f>
        <v>0</v>
      </c>
      <c r="BG684" s="199">
        <f>IF(N684="zákl. přenesená",J684,0)</f>
        <v>0</v>
      </c>
      <c r="BH684" s="199">
        <f>IF(N684="sníž. přenesená",J684,0)</f>
        <v>0</v>
      </c>
      <c r="BI684" s="199">
        <f>IF(N684="nulová",J684,0)</f>
        <v>0</v>
      </c>
      <c r="BJ684" s="16" t="s">
        <v>84</v>
      </c>
      <c r="BK684" s="199">
        <f>ROUND(I684*H684,2)</f>
        <v>0</v>
      </c>
      <c r="BL684" s="16" t="s">
        <v>153</v>
      </c>
      <c r="BM684" s="198" t="s">
        <v>924</v>
      </c>
    </row>
    <row r="685" spans="1:65" s="2" customFormat="1" ht="10">
      <c r="A685" s="33"/>
      <c r="B685" s="34"/>
      <c r="C685" s="35"/>
      <c r="D685" s="200" t="s">
        <v>141</v>
      </c>
      <c r="E685" s="35"/>
      <c r="F685" s="201" t="s">
        <v>923</v>
      </c>
      <c r="G685" s="35"/>
      <c r="H685" s="35"/>
      <c r="I685" s="202"/>
      <c r="J685" s="35"/>
      <c r="K685" s="35"/>
      <c r="L685" s="38"/>
      <c r="M685" s="203"/>
      <c r="N685" s="204"/>
      <c r="O685" s="70"/>
      <c r="P685" s="70"/>
      <c r="Q685" s="70"/>
      <c r="R685" s="70"/>
      <c r="S685" s="70"/>
      <c r="T685" s="71"/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  <c r="AT685" s="16" t="s">
        <v>141</v>
      </c>
      <c r="AU685" s="16" t="s">
        <v>84</v>
      </c>
    </row>
    <row r="686" spans="1:65" s="2" customFormat="1" ht="16.5" customHeight="1">
      <c r="A686" s="33"/>
      <c r="B686" s="34"/>
      <c r="C686" s="186" t="s">
        <v>551</v>
      </c>
      <c r="D686" s="186" t="s">
        <v>135</v>
      </c>
      <c r="E686" s="187" t="s">
        <v>925</v>
      </c>
      <c r="F686" s="188" t="s">
        <v>926</v>
      </c>
      <c r="G686" s="189" t="s">
        <v>240</v>
      </c>
      <c r="H686" s="190">
        <v>0.4</v>
      </c>
      <c r="I686" s="191"/>
      <c r="J686" s="192">
        <f>ROUND(I686*H686,2)</f>
        <v>0</v>
      </c>
      <c r="K686" s="193"/>
      <c r="L686" s="38"/>
      <c r="M686" s="194" t="s">
        <v>1</v>
      </c>
      <c r="N686" s="195" t="s">
        <v>42</v>
      </c>
      <c r="O686" s="70"/>
      <c r="P686" s="196">
        <f>O686*H686</f>
        <v>0</v>
      </c>
      <c r="Q686" s="196">
        <v>0</v>
      </c>
      <c r="R686" s="196">
        <f>Q686*H686</f>
        <v>0</v>
      </c>
      <c r="S686" s="196">
        <v>0</v>
      </c>
      <c r="T686" s="197">
        <f>S686*H686</f>
        <v>0</v>
      </c>
      <c r="U686" s="33"/>
      <c r="V686" s="33"/>
      <c r="W686" s="33"/>
      <c r="X686" s="33"/>
      <c r="Y686" s="33"/>
      <c r="Z686" s="33"/>
      <c r="AA686" s="33"/>
      <c r="AB686" s="33"/>
      <c r="AC686" s="33"/>
      <c r="AD686" s="33"/>
      <c r="AE686" s="33"/>
      <c r="AR686" s="198" t="s">
        <v>153</v>
      </c>
      <c r="AT686" s="198" t="s">
        <v>135</v>
      </c>
      <c r="AU686" s="198" t="s">
        <v>84</v>
      </c>
      <c r="AY686" s="16" t="s">
        <v>132</v>
      </c>
      <c r="BE686" s="199">
        <f>IF(N686="základní",J686,0)</f>
        <v>0</v>
      </c>
      <c r="BF686" s="199">
        <f>IF(N686="snížená",J686,0)</f>
        <v>0</v>
      </c>
      <c r="BG686" s="199">
        <f>IF(N686="zákl. přenesená",J686,0)</f>
        <v>0</v>
      </c>
      <c r="BH686" s="199">
        <f>IF(N686="sníž. přenesená",J686,0)</f>
        <v>0</v>
      </c>
      <c r="BI686" s="199">
        <f>IF(N686="nulová",J686,0)</f>
        <v>0</v>
      </c>
      <c r="BJ686" s="16" t="s">
        <v>84</v>
      </c>
      <c r="BK686" s="199">
        <f>ROUND(I686*H686,2)</f>
        <v>0</v>
      </c>
      <c r="BL686" s="16" t="s">
        <v>153</v>
      </c>
      <c r="BM686" s="198" t="s">
        <v>927</v>
      </c>
    </row>
    <row r="687" spans="1:65" s="2" customFormat="1" ht="10">
      <c r="A687" s="33"/>
      <c r="B687" s="34"/>
      <c r="C687" s="35"/>
      <c r="D687" s="200" t="s">
        <v>141</v>
      </c>
      <c r="E687" s="35"/>
      <c r="F687" s="201" t="s">
        <v>926</v>
      </c>
      <c r="G687" s="35"/>
      <c r="H687" s="35"/>
      <c r="I687" s="202"/>
      <c r="J687" s="35"/>
      <c r="K687" s="35"/>
      <c r="L687" s="38"/>
      <c r="M687" s="203"/>
      <c r="N687" s="204"/>
      <c r="O687" s="70"/>
      <c r="P687" s="70"/>
      <c r="Q687" s="70"/>
      <c r="R687" s="70"/>
      <c r="S687" s="70"/>
      <c r="T687" s="71"/>
      <c r="U687" s="33"/>
      <c r="V687" s="33"/>
      <c r="W687" s="33"/>
      <c r="X687" s="33"/>
      <c r="Y687" s="33"/>
      <c r="Z687" s="33"/>
      <c r="AA687" s="33"/>
      <c r="AB687" s="33"/>
      <c r="AC687" s="33"/>
      <c r="AD687" s="33"/>
      <c r="AE687" s="33"/>
      <c r="AT687" s="16" t="s">
        <v>141</v>
      </c>
      <c r="AU687" s="16" t="s">
        <v>84</v>
      </c>
    </row>
    <row r="688" spans="1:65" s="13" customFormat="1" ht="10">
      <c r="B688" s="210"/>
      <c r="C688" s="211"/>
      <c r="D688" s="200" t="s">
        <v>227</v>
      </c>
      <c r="E688" s="212" t="s">
        <v>1</v>
      </c>
      <c r="F688" s="213" t="s">
        <v>928</v>
      </c>
      <c r="G688" s="211"/>
      <c r="H688" s="214">
        <v>0.4</v>
      </c>
      <c r="I688" s="215"/>
      <c r="J688" s="211"/>
      <c r="K688" s="211"/>
      <c r="L688" s="216"/>
      <c r="M688" s="217"/>
      <c r="N688" s="218"/>
      <c r="O688" s="218"/>
      <c r="P688" s="218"/>
      <c r="Q688" s="218"/>
      <c r="R688" s="218"/>
      <c r="S688" s="218"/>
      <c r="T688" s="219"/>
      <c r="AT688" s="220" t="s">
        <v>227</v>
      </c>
      <c r="AU688" s="220" t="s">
        <v>84</v>
      </c>
      <c r="AV688" s="13" t="s">
        <v>86</v>
      </c>
      <c r="AW688" s="13" t="s">
        <v>33</v>
      </c>
      <c r="AX688" s="13" t="s">
        <v>77</v>
      </c>
      <c r="AY688" s="220" t="s">
        <v>132</v>
      </c>
    </row>
    <row r="689" spans="1:65" s="14" customFormat="1" ht="10">
      <c r="B689" s="221"/>
      <c r="C689" s="222"/>
      <c r="D689" s="200" t="s">
        <v>227</v>
      </c>
      <c r="E689" s="223" t="s">
        <v>1</v>
      </c>
      <c r="F689" s="224" t="s">
        <v>229</v>
      </c>
      <c r="G689" s="222"/>
      <c r="H689" s="225">
        <v>0.4</v>
      </c>
      <c r="I689" s="226"/>
      <c r="J689" s="222"/>
      <c r="K689" s="222"/>
      <c r="L689" s="227"/>
      <c r="M689" s="228"/>
      <c r="N689" s="229"/>
      <c r="O689" s="229"/>
      <c r="P689" s="229"/>
      <c r="Q689" s="229"/>
      <c r="R689" s="229"/>
      <c r="S689" s="229"/>
      <c r="T689" s="230"/>
      <c r="AT689" s="231" t="s">
        <v>227</v>
      </c>
      <c r="AU689" s="231" t="s">
        <v>84</v>
      </c>
      <c r="AV689" s="14" t="s">
        <v>153</v>
      </c>
      <c r="AW689" s="14" t="s">
        <v>33</v>
      </c>
      <c r="AX689" s="14" t="s">
        <v>84</v>
      </c>
      <c r="AY689" s="231" t="s">
        <v>132</v>
      </c>
    </row>
    <row r="690" spans="1:65" s="12" customFormat="1" ht="25.9" customHeight="1">
      <c r="B690" s="170"/>
      <c r="C690" s="171"/>
      <c r="D690" s="172" t="s">
        <v>76</v>
      </c>
      <c r="E690" s="173" t="s">
        <v>620</v>
      </c>
      <c r="F690" s="173" t="s">
        <v>929</v>
      </c>
      <c r="G690" s="171"/>
      <c r="H690" s="171"/>
      <c r="I690" s="174"/>
      <c r="J690" s="175">
        <f>BK690</f>
        <v>0</v>
      </c>
      <c r="K690" s="171"/>
      <c r="L690" s="176"/>
      <c r="M690" s="177"/>
      <c r="N690" s="178"/>
      <c r="O690" s="178"/>
      <c r="P690" s="179">
        <f>SUM(P691:P695)</f>
        <v>0</v>
      </c>
      <c r="Q690" s="178"/>
      <c r="R690" s="179">
        <f>SUM(R691:R695)</f>
        <v>0</v>
      </c>
      <c r="S690" s="178"/>
      <c r="T690" s="180">
        <f>SUM(T691:T695)</f>
        <v>0</v>
      </c>
      <c r="AR690" s="181" t="s">
        <v>84</v>
      </c>
      <c r="AT690" s="182" t="s">
        <v>76</v>
      </c>
      <c r="AU690" s="182" t="s">
        <v>77</v>
      </c>
      <c r="AY690" s="181" t="s">
        <v>132</v>
      </c>
      <c r="BK690" s="183">
        <f>SUM(BK691:BK695)</f>
        <v>0</v>
      </c>
    </row>
    <row r="691" spans="1:65" s="2" customFormat="1" ht="16.5" customHeight="1">
      <c r="A691" s="33"/>
      <c r="B691" s="34"/>
      <c r="C691" s="186" t="s">
        <v>930</v>
      </c>
      <c r="D691" s="186" t="s">
        <v>135</v>
      </c>
      <c r="E691" s="187" t="s">
        <v>931</v>
      </c>
      <c r="F691" s="188" t="s">
        <v>932</v>
      </c>
      <c r="G691" s="189" t="s">
        <v>394</v>
      </c>
      <c r="H691" s="190">
        <v>1131.17</v>
      </c>
      <c r="I691" s="191"/>
      <c r="J691" s="192">
        <f>ROUND(I691*H691,2)</f>
        <v>0</v>
      </c>
      <c r="K691" s="193"/>
      <c r="L691" s="38"/>
      <c r="M691" s="194" t="s">
        <v>1</v>
      </c>
      <c r="N691" s="195" t="s">
        <v>42</v>
      </c>
      <c r="O691" s="70"/>
      <c r="P691" s="196">
        <f>O691*H691</f>
        <v>0</v>
      </c>
      <c r="Q691" s="196">
        <v>0</v>
      </c>
      <c r="R691" s="196">
        <f>Q691*H691</f>
        <v>0</v>
      </c>
      <c r="S691" s="196">
        <v>0</v>
      </c>
      <c r="T691" s="197">
        <f>S691*H691</f>
        <v>0</v>
      </c>
      <c r="U691" s="33"/>
      <c r="V691" s="33"/>
      <c r="W691" s="33"/>
      <c r="X691" s="33"/>
      <c r="Y691" s="33"/>
      <c r="Z691" s="33"/>
      <c r="AA691" s="33"/>
      <c r="AB691" s="33"/>
      <c r="AC691" s="33"/>
      <c r="AD691" s="33"/>
      <c r="AE691" s="33"/>
      <c r="AR691" s="198" t="s">
        <v>153</v>
      </c>
      <c r="AT691" s="198" t="s">
        <v>135</v>
      </c>
      <c r="AU691" s="198" t="s">
        <v>84</v>
      </c>
      <c r="AY691" s="16" t="s">
        <v>132</v>
      </c>
      <c r="BE691" s="199">
        <f>IF(N691="základní",J691,0)</f>
        <v>0</v>
      </c>
      <c r="BF691" s="199">
        <f>IF(N691="snížená",J691,0)</f>
        <v>0</v>
      </c>
      <c r="BG691" s="199">
        <f>IF(N691="zákl. přenesená",J691,0)</f>
        <v>0</v>
      </c>
      <c r="BH691" s="199">
        <f>IF(N691="sníž. přenesená",J691,0)</f>
        <v>0</v>
      </c>
      <c r="BI691" s="199">
        <f>IF(N691="nulová",J691,0)</f>
        <v>0</v>
      </c>
      <c r="BJ691" s="16" t="s">
        <v>84</v>
      </c>
      <c r="BK691" s="199">
        <f>ROUND(I691*H691,2)</f>
        <v>0</v>
      </c>
      <c r="BL691" s="16" t="s">
        <v>153</v>
      </c>
      <c r="BM691" s="198" t="s">
        <v>933</v>
      </c>
    </row>
    <row r="692" spans="1:65" s="2" customFormat="1" ht="10">
      <c r="A692" s="33"/>
      <c r="B692" s="34"/>
      <c r="C692" s="35"/>
      <c r="D692" s="200" t="s">
        <v>141</v>
      </c>
      <c r="E692" s="35"/>
      <c r="F692" s="201" t="s">
        <v>932</v>
      </c>
      <c r="G692" s="35"/>
      <c r="H692" s="35"/>
      <c r="I692" s="202"/>
      <c r="J692" s="35"/>
      <c r="K692" s="35"/>
      <c r="L692" s="38"/>
      <c r="M692" s="203"/>
      <c r="N692" s="204"/>
      <c r="O692" s="70"/>
      <c r="P692" s="70"/>
      <c r="Q692" s="70"/>
      <c r="R692" s="70"/>
      <c r="S692" s="70"/>
      <c r="T692" s="71"/>
      <c r="U692" s="33"/>
      <c r="V692" s="33"/>
      <c r="W692" s="33"/>
      <c r="X692" s="33"/>
      <c r="Y692" s="33"/>
      <c r="Z692" s="33"/>
      <c r="AA692" s="33"/>
      <c r="AB692" s="33"/>
      <c r="AC692" s="33"/>
      <c r="AD692" s="33"/>
      <c r="AE692" s="33"/>
      <c r="AT692" s="16" t="s">
        <v>141</v>
      </c>
      <c r="AU692" s="16" t="s">
        <v>84</v>
      </c>
    </row>
    <row r="693" spans="1:65" s="13" customFormat="1" ht="10">
      <c r="B693" s="210"/>
      <c r="C693" s="211"/>
      <c r="D693" s="200" t="s">
        <v>227</v>
      </c>
      <c r="E693" s="212" t="s">
        <v>1</v>
      </c>
      <c r="F693" s="213" t="s">
        <v>934</v>
      </c>
      <c r="G693" s="211"/>
      <c r="H693" s="214">
        <v>1126.83</v>
      </c>
      <c r="I693" s="215"/>
      <c r="J693" s="211"/>
      <c r="K693" s="211"/>
      <c r="L693" s="216"/>
      <c r="M693" s="217"/>
      <c r="N693" s="218"/>
      <c r="O693" s="218"/>
      <c r="P693" s="218"/>
      <c r="Q693" s="218"/>
      <c r="R693" s="218"/>
      <c r="S693" s="218"/>
      <c r="T693" s="219"/>
      <c r="AT693" s="220" t="s">
        <v>227</v>
      </c>
      <c r="AU693" s="220" t="s">
        <v>84</v>
      </c>
      <c r="AV693" s="13" t="s">
        <v>86</v>
      </c>
      <c r="AW693" s="13" t="s">
        <v>33</v>
      </c>
      <c r="AX693" s="13" t="s">
        <v>77</v>
      </c>
      <c r="AY693" s="220" t="s">
        <v>132</v>
      </c>
    </row>
    <row r="694" spans="1:65" s="13" customFormat="1" ht="10">
      <c r="B694" s="210"/>
      <c r="C694" s="211"/>
      <c r="D694" s="200" t="s">
        <v>227</v>
      </c>
      <c r="E694" s="212" t="s">
        <v>1</v>
      </c>
      <c r="F694" s="213" t="s">
        <v>935</v>
      </c>
      <c r="G694" s="211"/>
      <c r="H694" s="214">
        <v>4.34</v>
      </c>
      <c r="I694" s="215"/>
      <c r="J694" s="211"/>
      <c r="K694" s="211"/>
      <c r="L694" s="216"/>
      <c r="M694" s="217"/>
      <c r="N694" s="218"/>
      <c r="O694" s="218"/>
      <c r="P694" s="218"/>
      <c r="Q694" s="218"/>
      <c r="R694" s="218"/>
      <c r="S694" s="218"/>
      <c r="T694" s="219"/>
      <c r="AT694" s="220" t="s">
        <v>227</v>
      </c>
      <c r="AU694" s="220" t="s">
        <v>84</v>
      </c>
      <c r="AV694" s="13" t="s">
        <v>86</v>
      </c>
      <c r="AW694" s="13" t="s">
        <v>33</v>
      </c>
      <c r="AX694" s="13" t="s">
        <v>77</v>
      </c>
      <c r="AY694" s="220" t="s">
        <v>132</v>
      </c>
    </row>
    <row r="695" spans="1:65" s="14" customFormat="1" ht="10">
      <c r="B695" s="221"/>
      <c r="C695" s="222"/>
      <c r="D695" s="200" t="s">
        <v>227</v>
      </c>
      <c r="E695" s="223" t="s">
        <v>1</v>
      </c>
      <c r="F695" s="224" t="s">
        <v>229</v>
      </c>
      <c r="G695" s="222"/>
      <c r="H695" s="225">
        <v>1131.1699999999998</v>
      </c>
      <c r="I695" s="226"/>
      <c r="J695" s="222"/>
      <c r="K695" s="222"/>
      <c r="L695" s="227"/>
      <c r="M695" s="228"/>
      <c r="N695" s="229"/>
      <c r="O695" s="229"/>
      <c r="P695" s="229"/>
      <c r="Q695" s="229"/>
      <c r="R695" s="229"/>
      <c r="S695" s="229"/>
      <c r="T695" s="230"/>
      <c r="AT695" s="231" t="s">
        <v>227</v>
      </c>
      <c r="AU695" s="231" t="s">
        <v>84</v>
      </c>
      <c r="AV695" s="14" t="s">
        <v>153</v>
      </c>
      <c r="AW695" s="14" t="s">
        <v>33</v>
      </c>
      <c r="AX695" s="14" t="s">
        <v>84</v>
      </c>
      <c r="AY695" s="231" t="s">
        <v>132</v>
      </c>
    </row>
    <row r="696" spans="1:65" s="12" customFormat="1" ht="25.9" customHeight="1">
      <c r="B696" s="170"/>
      <c r="C696" s="171"/>
      <c r="D696" s="172" t="s">
        <v>76</v>
      </c>
      <c r="E696" s="173" t="s">
        <v>936</v>
      </c>
      <c r="F696" s="173" t="s">
        <v>937</v>
      </c>
      <c r="G696" s="171"/>
      <c r="H696" s="171"/>
      <c r="I696" s="174"/>
      <c r="J696" s="175">
        <f>BK696</f>
        <v>0</v>
      </c>
      <c r="K696" s="171"/>
      <c r="L696" s="176"/>
      <c r="M696" s="177"/>
      <c r="N696" s="178"/>
      <c r="O696" s="178"/>
      <c r="P696" s="179">
        <f>SUM(P697:P727)</f>
        <v>0</v>
      </c>
      <c r="Q696" s="178"/>
      <c r="R696" s="179">
        <f>SUM(R697:R727)</f>
        <v>0</v>
      </c>
      <c r="S696" s="178"/>
      <c r="T696" s="180">
        <f>SUM(T697:T727)</f>
        <v>0</v>
      </c>
      <c r="AR696" s="181" t="s">
        <v>86</v>
      </c>
      <c r="AT696" s="182" t="s">
        <v>76</v>
      </c>
      <c r="AU696" s="182" t="s">
        <v>77</v>
      </c>
      <c r="AY696" s="181" t="s">
        <v>132</v>
      </c>
      <c r="BK696" s="183">
        <f>SUM(BK697:BK727)</f>
        <v>0</v>
      </c>
    </row>
    <row r="697" spans="1:65" s="2" customFormat="1" ht="24.15" customHeight="1">
      <c r="A697" s="33"/>
      <c r="B697" s="34"/>
      <c r="C697" s="186" t="s">
        <v>555</v>
      </c>
      <c r="D697" s="186" t="s">
        <v>135</v>
      </c>
      <c r="E697" s="187" t="s">
        <v>938</v>
      </c>
      <c r="F697" s="188" t="s">
        <v>939</v>
      </c>
      <c r="G697" s="189" t="s">
        <v>226</v>
      </c>
      <c r="H697" s="190">
        <v>401.053</v>
      </c>
      <c r="I697" s="191"/>
      <c r="J697" s="192">
        <f>ROUND(I697*H697,2)</f>
        <v>0</v>
      </c>
      <c r="K697" s="193"/>
      <c r="L697" s="38"/>
      <c r="M697" s="194" t="s">
        <v>1</v>
      </c>
      <c r="N697" s="195" t="s">
        <v>42</v>
      </c>
      <c r="O697" s="70"/>
      <c r="P697" s="196">
        <f>O697*H697</f>
        <v>0</v>
      </c>
      <c r="Q697" s="196">
        <v>0</v>
      </c>
      <c r="R697" s="196">
        <f>Q697*H697</f>
        <v>0</v>
      </c>
      <c r="S697" s="196">
        <v>0</v>
      </c>
      <c r="T697" s="197">
        <f>S697*H697</f>
        <v>0</v>
      </c>
      <c r="U697" s="33"/>
      <c r="V697" s="33"/>
      <c r="W697" s="33"/>
      <c r="X697" s="33"/>
      <c r="Y697" s="33"/>
      <c r="Z697" s="33"/>
      <c r="AA697" s="33"/>
      <c r="AB697" s="33"/>
      <c r="AC697" s="33"/>
      <c r="AD697" s="33"/>
      <c r="AE697" s="33"/>
      <c r="AR697" s="198" t="s">
        <v>182</v>
      </c>
      <c r="AT697" s="198" t="s">
        <v>135</v>
      </c>
      <c r="AU697" s="198" t="s">
        <v>84</v>
      </c>
      <c r="AY697" s="16" t="s">
        <v>132</v>
      </c>
      <c r="BE697" s="199">
        <f>IF(N697="základní",J697,0)</f>
        <v>0</v>
      </c>
      <c r="BF697" s="199">
        <f>IF(N697="snížená",J697,0)</f>
        <v>0</v>
      </c>
      <c r="BG697" s="199">
        <f>IF(N697="zákl. přenesená",J697,0)</f>
        <v>0</v>
      </c>
      <c r="BH697" s="199">
        <f>IF(N697="sníž. přenesená",J697,0)</f>
        <v>0</v>
      </c>
      <c r="BI697" s="199">
        <f>IF(N697="nulová",J697,0)</f>
        <v>0</v>
      </c>
      <c r="BJ697" s="16" t="s">
        <v>84</v>
      </c>
      <c r="BK697" s="199">
        <f>ROUND(I697*H697,2)</f>
        <v>0</v>
      </c>
      <c r="BL697" s="16" t="s">
        <v>182</v>
      </c>
      <c r="BM697" s="198" t="s">
        <v>940</v>
      </c>
    </row>
    <row r="698" spans="1:65" s="2" customFormat="1" ht="18">
      <c r="A698" s="33"/>
      <c r="B698" s="34"/>
      <c r="C698" s="35"/>
      <c r="D698" s="200" t="s">
        <v>141</v>
      </c>
      <c r="E698" s="35"/>
      <c r="F698" s="201" t="s">
        <v>939</v>
      </c>
      <c r="G698" s="35"/>
      <c r="H698" s="35"/>
      <c r="I698" s="202"/>
      <c r="J698" s="35"/>
      <c r="K698" s="35"/>
      <c r="L698" s="38"/>
      <c r="M698" s="203"/>
      <c r="N698" s="204"/>
      <c r="O698" s="70"/>
      <c r="P698" s="70"/>
      <c r="Q698" s="70"/>
      <c r="R698" s="70"/>
      <c r="S698" s="70"/>
      <c r="T698" s="71"/>
      <c r="U698" s="33"/>
      <c r="V698" s="33"/>
      <c r="W698" s="33"/>
      <c r="X698" s="33"/>
      <c r="Y698" s="33"/>
      <c r="Z698" s="33"/>
      <c r="AA698" s="33"/>
      <c r="AB698" s="33"/>
      <c r="AC698" s="33"/>
      <c r="AD698" s="33"/>
      <c r="AE698" s="33"/>
      <c r="AT698" s="16" t="s">
        <v>141</v>
      </c>
      <c r="AU698" s="16" t="s">
        <v>84</v>
      </c>
    </row>
    <row r="699" spans="1:65" s="13" customFormat="1" ht="10">
      <c r="B699" s="210"/>
      <c r="C699" s="211"/>
      <c r="D699" s="200" t="s">
        <v>227</v>
      </c>
      <c r="E699" s="212" t="s">
        <v>1</v>
      </c>
      <c r="F699" s="213" t="s">
        <v>941</v>
      </c>
      <c r="G699" s="211"/>
      <c r="H699" s="214">
        <v>401.053</v>
      </c>
      <c r="I699" s="215"/>
      <c r="J699" s="211"/>
      <c r="K699" s="211"/>
      <c r="L699" s="216"/>
      <c r="M699" s="217"/>
      <c r="N699" s="218"/>
      <c r="O699" s="218"/>
      <c r="P699" s="218"/>
      <c r="Q699" s="218"/>
      <c r="R699" s="218"/>
      <c r="S699" s="218"/>
      <c r="T699" s="219"/>
      <c r="AT699" s="220" t="s">
        <v>227</v>
      </c>
      <c r="AU699" s="220" t="s">
        <v>84</v>
      </c>
      <c r="AV699" s="13" t="s">
        <v>86</v>
      </c>
      <c r="AW699" s="13" t="s">
        <v>33</v>
      </c>
      <c r="AX699" s="13" t="s">
        <v>77</v>
      </c>
      <c r="AY699" s="220" t="s">
        <v>132</v>
      </c>
    </row>
    <row r="700" spans="1:65" s="14" customFormat="1" ht="10">
      <c r="B700" s="221"/>
      <c r="C700" s="222"/>
      <c r="D700" s="200" t="s">
        <v>227</v>
      </c>
      <c r="E700" s="223" t="s">
        <v>1</v>
      </c>
      <c r="F700" s="224" t="s">
        <v>229</v>
      </c>
      <c r="G700" s="222"/>
      <c r="H700" s="225">
        <v>401.053</v>
      </c>
      <c r="I700" s="226"/>
      <c r="J700" s="222"/>
      <c r="K700" s="222"/>
      <c r="L700" s="227"/>
      <c r="M700" s="228"/>
      <c r="N700" s="229"/>
      <c r="O700" s="229"/>
      <c r="P700" s="229"/>
      <c r="Q700" s="229"/>
      <c r="R700" s="229"/>
      <c r="S700" s="229"/>
      <c r="T700" s="230"/>
      <c r="AT700" s="231" t="s">
        <v>227</v>
      </c>
      <c r="AU700" s="231" t="s">
        <v>84</v>
      </c>
      <c r="AV700" s="14" t="s">
        <v>153</v>
      </c>
      <c r="AW700" s="14" t="s">
        <v>33</v>
      </c>
      <c r="AX700" s="14" t="s">
        <v>84</v>
      </c>
      <c r="AY700" s="231" t="s">
        <v>132</v>
      </c>
    </row>
    <row r="701" spans="1:65" s="2" customFormat="1" ht="24.15" customHeight="1">
      <c r="A701" s="33"/>
      <c r="B701" s="34"/>
      <c r="C701" s="186" t="s">
        <v>942</v>
      </c>
      <c r="D701" s="186" t="s">
        <v>135</v>
      </c>
      <c r="E701" s="187" t="s">
        <v>943</v>
      </c>
      <c r="F701" s="188" t="s">
        <v>944</v>
      </c>
      <c r="G701" s="189" t="s">
        <v>226</v>
      </c>
      <c r="H701" s="190">
        <v>43.424999999999997</v>
      </c>
      <c r="I701" s="191"/>
      <c r="J701" s="192">
        <f>ROUND(I701*H701,2)</f>
        <v>0</v>
      </c>
      <c r="K701" s="193"/>
      <c r="L701" s="38"/>
      <c r="M701" s="194" t="s">
        <v>1</v>
      </c>
      <c r="N701" s="195" t="s">
        <v>42</v>
      </c>
      <c r="O701" s="70"/>
      <c r="P701" s="196">
        <f>O701*H701</f>
        <v>0</v>
      </c>
      <c r="Q701" s="196">
        <v>0</v>
      </c>
      <c r="R701" s="196">
        <f>Q701*H701</f>
        <v>0</v>
      </c>
      <c r="S701" s="196">
        <v>0</v>
      </c>
      <c r="T701" s="197">
        <f>S701*H701</f>
        <v>0</v>
      </c>
      <c r="U701" s="33"/>
      <c r="V701" s="33"/>
      <c r="W701" s="33"/>
      <c r="X701" s="33"/>
      <c r="Y701" s="33"/>
      <c r="Z701" s="33"/>
      <c r="AA701" s="33"/>
      <c r="AB701" s="33"/>
      <c r="AC701" s="33"/>
      <c r="AD701" s="33"/>
      <c r="AE701" s="33"/>
      <c r="AR701" s="198" t="s">
        <v>182</v>
      </c>
      <c r="AT701" s="198" t="s">
        <v>135</v>
      </c>
      <c r="AU701" s="198" t="s">
        <v>84</v>
      </c>
      <c r="AY701" s="16" t="s">
        <v>132</v>
      </c>
      <c r="BE701" s="199">
        <f>IF(N701="základní",J701,0)</f>
        <v>0</v>
      </c>
      <c r="BF701" s="199">
        <f>IF(N701="snížená",J701,0)</f>
        <v>0</v>
      </c>
      <c r="BG701" s="199">
        <f>IF(N701="zákl. přenesená",J701,0)</f>
        <v>0</v>
      </c>
      <c r="BH701" s="199">
        <f>IF(N701="sníž. přenesená",J701,0)</f>
        <v>0</v>
      </c>
      <c r="BI701" s="199">
        <f>IF(N701="nulová",J701,0)</f>
        <v>0</v>
      </c>
      <c r="BJ701" s="16" t="s">
        <v>84</v>
      </c>
      <c r="BK701" s="199">
        <f>ROUND(I701*H701,2)</f>
        <v>0</v>
      </c>
      <c r="BL701" s="16" t="s">
        <v>182</v>
      </c>
      <c r="BM701" s="198" t="s">
        <v>945</v>
      </c>
    </row>
    <row r="702" spans="1:65" s="2" customFormat="1" ht="10">
      <c r="A702" s="33"/>
      <c r="B702" s="34"/>
      <c r="C702" s="35"/>
      <c r="D702" s="200" t="s">
        <v>141</v>
      </c>
      <c r="E702" s="35"/>
      <c r="F702" s="201" t="s">
        <v>944</v>
      </c>
      <c r="G702" s="35"/>
      <c r="H702" s="35"/>
      <c r="I702" s="202"/>
      <c r="J702" s="35"/>
      <c r="K702" s="35"/>
      <c r="L702" s="38"/>
      <c r="M702" s="203"/>
      <c r="N702" s="204"/>
      <c r="O702" s="70"/>
      <c r="P702" s="70"/>
      <c r="Q702" s="70"/>
      <c r="R702" s="70"/>
      <c r="S702" s="70"/>
      <c r="T702" s="71"/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T702" s="16" t="s">
        <v>141</v>
      </c>
      <c r="AU702" s="16" t="s">
        <v>84</v>
      </c>
    </row>
    <row r="703" spans="1:65" s="13" customFormat="1" ht="10">
      <c r="B703" s="210"/>
      <c r="C703" s="211"/>
      <c r="D703" s="200" t="s">
        <v>227</v>
      </c>
      <c r="E703" s="212" t="s">
        <v>1</v>
      </c>
      <c r="F703" s="213" t="s">
        <v>946</v>
      </c>
      <c r="G703" s="211"/>
      <c r="H703" s="214">
        <v>9.7249999999999996</v>
      </c>
      <c r="I703" s="215"/>
      <c r="J703" s="211"/>
      <c r="K703" s="211"/>
      <c r="L703" s="216"/>
      <c r="M703" s="217"/>
      <c r="N703" s="218"/>
      <c r="O703" s="218"/>
      <c r="P703" s="218"/>
      <c r="Q703" s="218"/>
      <c r="R703" s="218"/>
      <c r="S703" s="218"/>
      <c r="T703" s="219"/>
      <c r="AT703" s="220" t="s">
        <v>227</v>
      </c>
      <c r="AU703" s="220" t="s">
        <v>84</v>
      </c>
      <c r="AV703" s="13" t="s">
        <v>86</v>
      </c>
      <c r="AW703" s="13" t="s">
        <v>33</v>
      </c>
      <c r="AX703" s="13" t="s">
        <v>77</v>
      </c>
      <c r="AY703" s="220" t="s">
        <v>132</v>
      </c>
    </row>
    <row r="704" spans="1:65" s="13" customFormat="1" ht="10">
      <c r="B704" s="210"/>
      <c r="C704" s="211"/>
      <c r="D704" s="200" t="s">
        <v>227</v>
      </c>
      <c r="E704" s="212" t="s">
        <v>1</v>
      </c>
      <c r="F704" s="213" t="s">
        <v>947</v>
      </c>
      <c r="G704" s="211"/>
      <c r="H704" s="214">
        <v>9.8000000000000007</v>
      </c>
      <c r="I704" s="215"/>
      <c r="J704" s="211"/>
      <c r="K704" s="211"/>
      <c r="L704" s="216"/>
      <c r="M704" s="217"/>
      <c r="N704" s="218"/>
      <c r="O704" s="218"/>
      <c r="P704" s="218"/>
      <c r="Q704" s="218"/>
      <c r="R704" s="218"/>
      <c r="S704" s="218"/>
      <c r="T704" s="219"/>
      <c r="AT704" s="220" t="s">
        <v>227</v>
      </c>
      <c r="AU704" s="220" t="s">
        <v>84</v>
      </c>
      <c r="AV704" s="13" t="s">
        <v>86</v>
      </c>
      <c r="AW704" s="13" t="s">
        <v>33</v>
      </c>
      <c r="AX704" s="13" t="s">
        <v>77</v>
      </c>
      <c r="AY704" s="220" t="s">
        <v>132</v>
      </c>
    </row>
    <row r="705" spans="1:65" s="13" customFormat="1" ht="10">
      <c r="B705" s="210"/>
      <c r="C705" s="211"/>
      <c r="D705" s="200" t="s">
        <v>227</v>
      </c>
      <c r="E705" s="212" t="s">
        <v>1</v>
      </c>
      <c r="F705" s="213" t="s">
        <v>948</v>
      </c>
      <c r="G705" s="211"/>
      <c r="H705" s="214">
        <v>14.3</v>
      </c>
      <c r="I705" s="215"/>
      <c r="J705" s="211"/>
      <c r="K705" s="211"/>
      <c r="L705" s="216"/>
      <c r="M705" s="217"/>
      <c r="N705" s="218"/>
      <c r="O705" s="218"/>
      <c r="P705" s="218"/>
      <c r="Q705" s="218"/>
      <c r="R705" s="218"/>
      <c r="S705" s="218"/>
      <c r="T705" s="219"/>
      <c r="AT705" s="220" t="s">
        <v>227</v>
      </c>
      <c r="AU705" s="220" t="s">
        <v>84</v>
      </c>
      <c r="AV705" s="13" t="s">
        <v>86</v>
      </c>
      <c r="AW705" s="13" t="s">
        <v>33</v>
      </c>
      <c r="AX705" s="13" t="s">
        <v>77</v>
      </c>
      <c r="AY705" s="220" t="s">
        <v>132</v>
      </c>
    </row>
    <row r="706" spans="1:65" s="13" customFormat="1" ht="10">
      <c r="B706" s="210"/>
      <c r="C706" s="211"/>
      <c r="D706" s="200" t="s">
        <v>227</v>
      </c>
      <c r="E706" s="212" t="s">
        <v>1</v>
      </c>
      <c r="F706" s="213" t="s">
        <v>949</v>
      </c>
      <c r="G706" s="211"/>
      <c r="H706" s="214">
        <v>9.6</v>
      </c>
      <c r="I706" s="215"/>
      <c r="J706" s="211"/>
      <c r="K706" s="211"/>
      <c r="L706" s="216"/>
      <c r="M706" s="217"/>
      <c r="N706" s="218"/>
      <c r="O706" s="218"/>
      <c r="P706" s="218"/>
      <c r="Q706" s="218"/>
      <c r="R706" s="218"/>
      <c r="S706" s="218"/>
      <c r="T706" s="219"/>
      <c r="AT706" s="220" t="s">
        <v>227</v>
      </c>
      <c r="AU706" s="220" t="s">
        <v>84</v>
      </c>
      <c r="AV706" s="13" t="s">
        <v>86</v>
      </c>
      <c r="AW706" s="13" t="s">
        <v>33</v>
      </c>
      <c r="AX706" s="13" t="s">
        <v>77</v>
      </c>
      <c r="AY706" s="220" t="s">
        <v>132</v>
      </c>
    </row>
    <row r="707" spans="1:65" s="14" customFormat="1" ht="10">
      <c r="B707" s="221"/>
      <c r="C707" s="222"/>
      <c r="D707" s="200" t="s">
        <v>227</v>
      </c>
      <c r="E707" s="223" t="s">
        <v>1</v>
      </c>
      <c r="F707" s="224" t="s">
        <v>229</v>
      </c>
      <c r="G707" s="222"/>
      <c r="H707" s="225">
        <v>43.425000000000004</v>
      </c>
      <c r="I707" s="226"/>
      <c r="J707" s="222"/>
      <c r="K707" s="222"/>
      <c r="L707" s="227"/>
      <c r="M707" s="228"/>
      <c r="N707" s="229"/>
      <c r="O707" s="229"/>
      <c r="P707" s="229"/>
      <c r="Q707" s="229"/>
      <c r="R707" s="229"/>
      <c r="S707" s="229"/>
      <c r="T707" s="230"/>
      <c r="AT707" s="231" t="s">
        <v>227</v>
      </c>
      <c r="AU707" s="231" t="s">
        <v>84</v>
      </c>
      <c r="AV707" s="14" t="s">
        <v>153</v>
      </c>
      <c r="AW707" s="14" t="s">
        <v>33</v>
      </c>
      <c r="AX707" s="14" t="s">
        <v>84</v>
      </c>
      <c r="AY707" s="231" t="s">
        <v>132</v>
      </c>
    </row>
    <row r="708" spans="1:65" s="2" customFormat="1" ht="24.15" customHeight="1">
      <c r="A708" s="33"/>
      <c r="B708" s="34"/>
      <c r="C708" s="186" t="s">
        <v>559</v>
      </c>
      <c r="D708" s="186" t="s">
        <v>135</v>
      </c>
      <c r="E708" s="187" t="s">
        <v>950</v>
      </c>
      <c r="F708" s="188" t="s">
        <v>951</v>
      </c>
      <c r="G708" s="189" t="s">
        <v>226</v>
      </c>
      <c r="H708" s="190">
        <v>401</v>
      </c>
      <c r="I708" s="191"/>
      <c r="J708" s="192">
        <f>ROUND(I708*H708,2)</f>
        <v>0</v>
      </c>
      <c r="K708" s="193"/>
      <c r="L708" s="38"/>
      <c r="M708" s="194" t="s">
        <v>1</v>
      </c>
      <c r="N708" s="195" t="s">
        <v>42</v>
      </c>
      <c r="O708" s="70"/>
      <c r="P708" s="196">
        <f>O708*H708</f>
        <v>0</v>
      </c>
      <c r="Q708" s="196">
        <v>0</v>
      </c>
      <c r="R708" s="196">
        <f>Q708*H708</f>
        <v>0</v>
      </c>
      <c r="S708" s="196">
        <v>0</v>
      </c>
      <c r="T708" s="197">
        <f>S708*H708</f>
        <v>0</v>
      </c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R708" s="198" t="s">
        <v>182</v>
      </c>
      <c r="AT708" s="198" t="s">
        <v>135</v>
      </c>
      <c r="AU708" s="198" t="s">
        <v>84</v>
      </c>
      <c r="AY708" s="16" t="s">
        <v>132</v>
      </c>
      <c r="BE708" s="199">
        <f>IF(N708="základní",J708,0)</f>
        <v>0</v>
      </c>
      <c r="BF708" s="199">
        <f>IF(N708="snížená",J708,0)</f>
        <v>0</v>
      </c>
      <c r="BG708" s="199">
        <f>IF(N708="zákl. přenesená",J708,0)</f>
        <v>0</v>
      </c>
      <c r="BH708" s="199">
        <f>IF(N708="sníž. přenesená",J708,0)</f>
        <v>0</v>
      </c>
      <c r="BI708" s="199">
        <f>IF(N708="nulová",J708,0)</f>
        <v>0</v>
      </c>
      <c r="BJ708" s="16" t="s">
        <v>84</v>
      </c>
      <c r="BK708" s="199">
        <f>ROUND(I708*H708,2)</f>
        <v>0</v>
      </c>
      <c r="BL708" s="16" t="s">
        <v>182</v>
      </c>
      <c r="BM708" s="198" t="s">
        <v>952</v>
      </c>
    </row>
    <row r="709" spans="1:65" s="2" customFormat="1" ht="18">
      <c r="A709" s="33"/>
      <c r="B709" s="34"/>
      <c r="C709" s="35"/>
      <c r="D709" s="200" t="s">
        <v>141</v>
      </c>
      <c r="E709" s="35"/>
      <c r="F709" s="201" t="s">
        <v>951</v>
      </c>
      <c r="G709" s="35"/>
      <c r="H709" s="35"/>
      <c r="I709" s="202"/>
      <c r="J709" s="35"/>
      <c r="K709" s="35"/>
      <c r="L709" s="38"/>
      <c r="M709" s="203"/>
      <c r="N709" s="204"/>
      <c r="O709" s="70"/>
      <c r="P709" s="70"/>
      <c r="Q709" s="70"/>
      <c r="R709" s="70"/>
      <c r="S709" s="70"/>
      <c r="T709" s="71"/>
      <c r="U709" s="33"/>
      <c r="V709" s="33"/>
      <c r="W709" s="33"/>
      <c r="X709" s="33"/>
      <c r="Y709" s="33"/>
      <c r="Z709" s="33"/>
      <c r="AA709" s="33"/>
      <c r="AB709" s="33"/>
      <c r="AC709" s="33"/>
      <c r="AD709" s="33"/>
      <c r="AE709" s="33"/>
      <c r="AT709" s="16" t="s">
        <v>141</v>
      </c>
      <c r="AU709" s="16" t="s">
        <v>84</v>
      </c>
    </row>
    <row r="710" spans="1:65" s="2" customFormat="1" ht="24.15" customHeight="1">
      <c r="A710" s="33"/>
      <c r="B710" s="34"/>
      <c r="C710" s="186" t="s">
        <v>953</v>
      </c>
      <c r="D710" s="186" t="s">
        <v>135</v>
      </c>
      <c r="E710" s="187" t="s">
        <v>954</v>
      </c>
      <c r="F710" s="188" t="s">
        <v>955</v>
      </c>
      <c r="G710" s="189" t="s">
        <v>226</v>
      </c>
      <c r="H710" s="190">
        <v>401</v>
      </c>
      <c r="I710" s="191"/>
      <c r="J710" s="192">
        <f>ROUND(I710*H710,2)</f>
        <v>0</v>
      </c>
      <c r="K710" s="193"/>
      <c r="L710" s="38"/>
      <c r="M710" s="194" t="s">
        <v>1</v>
      </c>
      <c r="N710" s="195" t="s">
        <v>42</v>
      </c>
      <c r="O710" s="70"/>
      <c r="P710" s="196">
        <f>O710*H710</f>
        <v>0</v>
      </c>
      <c r="Q710" s="196">
        <v>0</v>
      </c>
      <c r="R710" s="196">
        <f>Q710*H710</f>
        <v>0</v>
      </c>
      <c r="S710" s="196">
        <v>0</v>
      </c>
      <c r="T710" s="197">
        <f>S710*H710</f>
        <v>0</v>
      </c>
      <c r="U710" s="33"/>
      <c r="V710" s="33"/>
      <c r="W710" s="33"/>
      <c r="X710" s="33"/>
      <c r="Y710" s="33"/>
      <c r="Z710" s="33"/>
      <c r="AA710" s="33"/>
      <c r="AB710" s="33"/>
      <c r="AC710" s="33"/>
      <c r="AD710" s="33"/>
      <c r="AE710" s="33"/>
      <c r="AR710" s="198" t="s">
        <v>182</v>
      </c>
      <c r="AT710" s="198" t="s">
        <v>135</v>
      </c>
      <c r="AU710" s="198" t="s">
        <v>84</v>
      </c>
      <c r="AY710" s="16" t="s">
        <v>132</v>
      </c>
      <c r="BE710" s="199">
        <f>IF(N710="základní",J710,0)</f>
        <v>0</v>
      </c>
      <c r="BF710" s="199">
        <f>IF(N710="snížená",J710,0)</f>
        <v>0</v>
      </c>
      <c r="BG710" s="199">
        <f>IF(N710="zákl. přenesená",J710,0)</f>
        <v>0</v>
      </c>
      <c r="BH710" s="199">
        <f>IF(N710="sníž. přenesená",J710,0)</f>
        <v>0</v>
      </c>
      <c r="BI710" s="199">
        <f>IF(N710="nulová",J710,0)</f>
        <v>0</v>
      </c>
      <c r="BJ710" s="16" t="s">
        <v>84</v>
      </c>
      <c r="BK710" s="199">
        <f>ROUND(I710*H710,2)</f>
        <v>0</v>
      </c>
      <c r="BL710" s="16" t="s">
        <v>182</v>
      </c>
      <c r="BM710" s="198" t="s">
        <v>956</v>
      </c>
    </row>
    <row r="711" spans="1:65" s="2" customFormat="1" ht="18">
      <c r="A711" s="33"/>
      <c r="B711" s="34"/>
      <c r="C711" s="35"/>
      <c r="D711" s="200" t="s">
        <v>141</v>
      </c>
      <c r="E711" s="35"/>
      <c r="F711" s="201" t="s">
        <v>955</v>
      </c>
      <c r="G711" s="35"/>
      <c r="H711" s="35"/>
      <c r="I711" s="202"/>
      <c r="J711" s="35"/>
      <c r="K711" s="35"/>
      <c r="L711" s="38"/>
      <c r="M711" s="203"/>
      <c r="N711" s="204"/>
      <c r="O711" s="70"/>
      <c r="P711" s="70"/>
      <c r="Q711" s="70"/>
      <c r="R711" s="70"/>
      <c r="S711" s="70"/>
      <c r="T711" s="71"/>
      <c r="U711" s="33"/>
      <c r="V711" s="33"/>
      <c r="W711" s="33"/>
      <c r="X711" s="33"/>
      <c r="Y711" s="33"/>
      <c r="Z711" s="33"/>
      <c r="AA711" s="33"/>
      <c r="AB711" s="33"/>
      <c r="AC711" s="33"/>
      <c r="AD711" s="33"/>
      <c r="AE711" s="33"/>
      <c r="AT711" s="16" t="s">
        <v>141</v>
      </c>
      <c r="AU711" s="16" t="s">
        <v>84</v>
      </c>
    </row>
    <row r="712" spans="1:65" s="2" customFormat="1" ht="16.5" customHeight="1">
      <c r="A712" s="33"/>
      <c r="B712" s="34"/>
      <c r="C712" s="186" t="s">
        <v>564</v>
      </c>
      <c r="D712" s="186" t="s">
        <v>135</v>
      </c>
      <c r="E712" s="187" t="s">
        <v>957</v>
      </c>
      <c r="F712" s="188" t="s">
        <v>958</v>
      </c>
      <c r="G712" s="189" t="s">
        <v>226</v>
      </c>
      <c r="H712" s="190">
        <v>20.975000000000001</v>
      </c>
      <c r="I712" s="191"/>
      <c r="J712" s="192">
        <f>ROUND(I712*H712,2)</f>
        <v>0</v>
      </c>
      <c r="K712" s="193"/>
      <c r="L712" s="38"/>
      <c r="M712" s="194" t="s">
        <v>1</v>
      </c>
      <c r="N712" s="195" t="s">
        <v>42</v>
      </c>
      <c r="O712" s="70"/>
      <c r="P712" s="196">
        <f>O712*H712</f>
        <v>0</v>
      </c>
      <c r="Q712" s="196">
        <v>0</v>
      </c>
      <c r="R712" s="196">
        <f>Q712*H712</f>
        <v>0</v>
      </c>
      <c r="S712" s="196">
        <v>0</v>
      </c>
      <c r="T712" s="197">
        <f>S712*H712</f>
        <v>0</v>
      </c>
      <c r="U712" s="33"/>
      <c r="V712" s="33"/>
      <c r="W712" s="33"/>
      <c r="X712" s="33"/>
      <c r="Y712" s="33"/>
      <c r="Z712" s="33"/>
      <c r="AA712" s="33"/>
      <c r="AB712" s="33"/>
      <c r="AC712" s="33"/>
      <c r="AD712" s="33"/>
      <c r="AE712" s="33"/>
      <c r="AR712" s="198" t="s">
        <v>182</v>
      </c>
      <c r="AT712" s="198" t="s">
        <v>135</v>
      </c>
      <c r="AU712" s="198" t="s">
        <v>84</v>
      </c>
      <c r="AY712" s="16" t="s">
        <v>132</v>
      </c>
      <c r="BE712" s="199">
        <f>IF(N712="základní",J712,0)</f>
        <v>0</v>
      </c>
      <c r="BF712" s="199">
        <f>IF(N712="snížená",J712,0)</f>
        <v>0</v>
      </c>
      <c r="BG712" s="199">
        <f>IF(N712="zákl. přenesená",J712,0)</f>
        <v>0</v>
      </c>
      <c r="BH712" s="199">
        <f>IF(N712="sníž. přenesená",J712,0)</f>
        <v>0</v>
      </c>
      <c r="BI712" s="199">
        <f>IF(N712="nulová",J712,0)</f>
        <v>0</v>
      </c>
      <c r="BJ712" s="16" t="s">
        <v>84</v>
      </c>
      <c r="BK712" s="199">
        <f>ROUND(I712*H712,2)</f>
        <v>0</v>
      </c>
      <c r="BL712" s="16" t="s">
        <v>182</v>
      </c>
      <c r="BM712" s="198" t="s">
        <v>959</v>
      </c>
    </row>
    <row r="713" spans="1:65" s="2" customFormat="1" ht="10">
      <c r="A713" s="33"/>
      <c r="B713" s="34"/>
      <c r="C713" s="35"/>
      <c r="D713" s="200" t="s">
        <v>141</v>
      </c>
      <c r="E713" s="35"/>
      <c r="F713" s="201" t="s">
        <v>958</v>
      </c>
      <c r="G713" s="35"/>
      <c r="H713" s="35"/>
      <c r="I713" s="202"/>
      <c r="J713" s="35"/>
      <c r="K713" s="35"/>
      <c r="L713" s="38"/>
      <c r="M713" s="203"/>
      <c r="N713" s="204"/>
      <c r="O713" s="70"/>
      <c r="P713" s="70"/>
      <c r="Q713" s="70"/>
      <c r="R713" s="70"/>
      <c r="S713" s="70"/>
      <c r="T713" s="71"/>
      <c r="U713" s="33"/>
      <c r="V713" s="33"/>
      <c r="W713" s="33"/>
      <c r="X713" s="33"/>
      <c r="Y713" s="33"/>
      <c r="Z713" s="33"/>
      <c r="AA713" s="33"/>
      <c r="AB713" s="33"/>
      <c r="AC713" s="33"/>
      <c r="AD713" s="33"/>
      <c r="AE713" s="33"/>
      <c r="AT713" s="16" t="s">
        <v>141</v>
      </c>
      <c r="AU713" s="16" t="s">
        <v>84</v>
      </c>
    </row>
    <row r="714" spans="1:65" s="13" customFormat="1" ht="10">
      <c r="B714" s="210"/>
      <c r="C714" s="211"/>
      <c r="D714" s="200" t="s">
        <v>227</v>
      </c>
      <c r="E714" s="212" t="s">
        <v>1</v>
      </c>
      <c r="F714" s="213" t="s">
        <v>960</v>
      </c>
      <c r="G714" s="211"/>
      <c r="H714" s="214">
        <v>10.175000000000001</v>
      </c>
      <c r="I714" s="215"/>
      <c r="J714" s="211"/>
      <c r="K714" s="211"/>
      <c r="L714" s="216"/>
      <c r="M714" s="217"/>
      <c r="N714" s="218"/>
      <c r="O714" s="218"/>
      <c r="P714" s="218"/>
      <c r="Q714" s="218"/>
      <c r="R714" s="218"/>
      <c r="S714" s="218"/>
      <c r="T714" s="219"/>
      <c r="AT714" s="220" t="s">
        <v>227</v>
      </c>
      <c r="AU714" s="220" t="s">
        <v>84</v>
      </c>
      <c r="AV714" s="13" t="s">
        <v>86</v>
      </c>
      <c r="AW714" s="13" t="s">
        <v>33</v>
      </c>
      <c r="AX714" s="13" t="s">
        <v>77</v>
      </c>
      <c r="AY714" s="220" t="s">
        <v>132</v>
      </c>
    </row>
    <row r="715" spans="1:65" s="13" customFormat="1" ht="10">
      <c r="B715" s="210"/>
      <c r="C715" s="211"/>
      <c r="D715" s="200" t="s">
        <v>227</v>
      </c>
      <c r="E715" s="212" t="s">
        <v>1</v>
      </c>
      <c r="F715" s="213" t="s">
        <v>961</v>
      </c>
      <c r="G715" s="211"/>
      <c r="H715" s="214">
        <v>10.8</v>
      </c>
      <c r="I715" s="215"/>
      <c r="J715" s="211"/>
      <c r="K715" s="211"/>
      <c r="L715" s="216"/>
      <c r="M715" s="217"/>
      <c r="N715" s="218"/>
      <c r="O715" s="218"/>
      <c r="P715" s="218"/>
      <c r="Q715" s="218"/>
      <c r="R715" s="218"/>
      <c r="S715" s="218"/>
      <c r="T715" s="219"/>
      <c r="AT715" s="220" t="s">
        <v>227</v>
      </c>
      <c r="AU715" s="220" t="s">
        <v>84</v>
      </c>
      <c r="AV715" s="13" t="s">
        <v>86</v>
      </c>
      <c r="AW715" s="13" t="s">
        <v>33</v>
      </c>
      <c r="AX715" s="13" t="s">
        <v>77</v>
      </c>
      <c r="AY715" s="220" t="s">
        <v>132</v>
      </c>
    </row>
    <row r="716" spans="1:65" s="14" customFormat="1" ht="10">
      <c r="B716" s="221"/>
      <c r="C716" s="222"/>
      <c r="D716" s="200" t="s">
        <v>227</v>
      </c>
      <c r="E716" s="223" t="s">
        <v>1</v>
      </c>
      <c r="F716" s="224" t="s">
        <v>229</v>
      </c>
      <c r="G716" s="222"/>
      <c r="H716" s="225">
        <v>20.975000000000001</v>
      </c>
      <c r="I716" s="226"/>
      <c r="J716" s="222"/>
      <c r="K716" s="222"/>
      <c r="L716" s="227"/>
      <c r="M716" s="228"/>
      <c r="N716" s="229"/>
      <c r="O716" s="229"/>
      <c r="P716" s="229"/>
      <c r="Q716" s="229"/>
      <c r="R716" s="229"/>
      <c r="S716" s="229"/>
      <c r="T716" s="230"/>
      <c r="AT716" s="231" t="s">
        <v>227</v>
      </c>
      <c r="AU716" s="231" t="s">
        <v>84</v>
      </c>
      <c r="AV716" s="14" t="s">
        <v>153</v>
      </c>
      <c r="AW716" s="14" t="s">
        <v>33</v>
      </c>
      <c r="AX716" s="14" t="s">
        <v>84</v>
      </c>
      <c r="AY716" s="231" t="s">
        <v>132</v>
      </c>
    </row>
    <row r="717" spans="1:65" s="2" customFormat="1" ht="16.5" customHeight="1">
      <c r="A717" s="33"/>
      <c r="B717" s="34"/>
      <c r="C717" s="186" t="s">
        <v>962</v>
      </c>
      <c r="D717" s="186" t="s">
        <v>135</v>
      </c>
      <c r="E717" s="187" t="s">
        <v>963</v>
      </c>
      <c r="F717" s="188" t="s">
        <v>964</v>
      </c>
      <c r="G717" s="189" t="s">
        <v>226</v>
      </c>
      <c r="H717" s="190">
        <v>396.3</v>
      </c>
      <c r="I717" s="191"/>
      <c r="J717" s="192">
        <f>ROUND(I717*H717,2)</f>
        <v>0</v>
      </c>
      <c r="K717" s="193"/>
      <c r="L717" s="38"/>
      <c r="M717" s="194" t="s">
        <v>1</v>
      </c>
      <c r="N717" s="195" t="s">
        <v>42</v>
      </c>
      <c r="O717" s="70"/>
      <c r="P717" s="196">
        <f>O717*H717</f>
        <v>0</v>
      </c>
      <c r="Q717" s="196">
        <v>0</v>
      </c>
      <c r="R717" s="196">
        <f>Q717*H717</f>
        <v>0</v>
      </c>
      <c r="S717" s="196">
        <v>0</v>
      </c>
      <c r="T717" s="197">
        <f>S717*H717</f>
        <v>0</v>
      </c>
      <c r="U717" s="33"/>
      <c r="V717" s="33"/>
      <c r="W717" s="33"/>
      <c r="X717" s="33"/>
      <c r="Y717" s="33"/>
      <c r="Z717" s="33"/>
      <c r="AA717" s="33"/>
      <c r="AB717" s="33"/>
      <c r="AC717" s="33"/>
      <c r="AD717" s="33"/>
      <c r="AE717" s="33"/>
      <c r="AR717" s="198" t="s">
        <v>182</v>
      </c>
      <c r="AT717" s="198" t="s">
        <v>135</v>
      </c>
      <c r="AU717" s="198" t="s">
        <v>84</v>
      </c>
      <c r="AY717" s="16" t="s">
        <v>132</v>
      </c>
      <c r="BE717" s="199">
        <f>IF(N717="základní",J717,0)</f>
        <v>0</v>
      </c>
      <c r="BF717" s="199">
        <f>IF(N717="snížená",J717,0)</f>
        <v>0</v>
      </c>
      <c r="BG717" s="199">
        <f>IF(N717="zákl. přenesená",J717,0)</f>
        <v>0</v>
      </c>
      <c r="BH717" s="199">
        <f>IF(N717="sníž. přenesená",J717,0)</f>
        <v>0</v>
      </c>
      <c r="BI717" s="199">
        <f>IF(N717="nulová",J717,0)</f>
        <v>0</v>
      </c>
      <c r="BJ717" s="16" t="s">
        <v>84</v>
      </c>
      <c r="BK717" s="199">
        <f>ROUND(I717*H717,2)</f>
        <v>0</v>
      </c>
      <c r="BL717" s="16" t="s">
        <v>182</v>
      </c>
      <c r="BM717" s="198" t="s">
        <v>965</v>
      </c>
    </row>
    <row r="718" spans="1:65" s="2" customFormat="1" ht="10">
      <c r="A718" s="33"/>
      <c r="B718" s="34"/>
      <c r="C718" s="35"/>
      <c r="D718" s="200" t="s">
        <v>141</v>
      </c>
      <c r="E718" s="35"/>
      <c r="F718" s="201" t="s">
        <v>964</v>
      </c>
      <c r="G718" s="35"/>
      <c r="H718" s="35"/>
      <c r="I718" s="202"/>
      <c r="J718" s="35"/>
      <c r="K718" s="35"/>
      <c r="L718" s="38"/>
      <c r="M718" s="203"/>
      <c r="N718" s="204"/>
      <c r="O718" s="70"/>
      <c r="P718" s="70"/>
      <c r="Q718" s="70"/>
      <c r="R718" s="70"/>
      <c r="S718" s="70"/>
      <c r="T718" s="71"/>
      <c r="U718" s="33"/>
      <c r="V718" s="33"/>
      <c r="W718" s="33"/>
      <c r="X718" s="33"/>
      <c r="Y718" s="33"/>
      <c r="Z718" s="33"/>
      <c r="AA718" s="33"/>
      <c r="AB718" s="33"/>
      <c r="AC718" s="33"/>
      <c r="AD718" s="33"/>
      <c r="AE718" s="33"/>
      <c r="AT718" s="16" t="s">
        <v>141</v>
      </c>
      <c r="AU718" s="16" t="s">
        <v>84</v>
      </c>
    </row>
    <row r="719" spans="1:65" s="2" customFormat="1" ht="18">
      <c r="A719" s="33"/>
      <c r="B719" s="34"/>
      <c r="C719" s="35"/>
      <c r="D719" s="200" t="s">
        <v>142</v>
      </c>
      <c r="E719" s="35"/>
      <c r="F719" s="205" t="s">
        <v>966</v>
      </c>
      <c r="G719" s="35"/>
      <c r="H719" s="35"/>
      <c r="I719" s="202"/>
      <c r="J719" s="35"/>
      <c r="K719" s="35"/>
      <c r="L719" s="38"/>
      <c r="M719" s="203"/>
      <c r="N719" s="204"/>
      <c r="O719" s="70"/>
      <c r="P719" s="70"/>
      <c r="Q719" s="70"/>
      <c r="R719" s="70"/>
      <c r="S719" s="70"/>
      <c r="T719" s="71"/>
      <c r="U719" s="33"/>
      <c r="V719" s="33"/>
      <c r="W719" s="33"/>
      <c r="X719" s="33"/>
      <c r="Y719" s="33"/>
      <c r="Z719" s="33"/>
      <c r="AA719" s="33"/>
      <c r="AB719" s="33"/>
      <c r="AC719" s="33"/>
      <c r="AD719" s="33"/>
      <c r="AE719" s="33"/>
      <c r="AT719" s="16" t="s">
        <v>142</v>
      </c>
      <c r="AU719" s="16" t="s">
        <v>84</v>
      </c>
    </row>
    <row r="720" spans="1:65" s="2" customFormat="1" ht="21.75" customHeight="1">
      <c r="A720" s="33"/>
      <c r="B720" s="34"/>
      <c r="C720" s="186" t="s">
        <v>567</v>
      </c>
      <c r="D720" s="186" t="s">
        <v>135</v>
      </c>
      <c r="E720" s="187" t="s">
        <v>967</v>
      </c>
      <c r="F720" s="188" t="s">
        <v>968</v>
      </c>
      <c r="G720" s="189" t="s">
        <v>226</v>
      </c>
      <c r="H720" s="190">
        <v>416.11500000000001</v>
      </c>
      <c r="I720" s="191"/>
      <c r="J720" s="192">
        <f>ROUND(I720*H720,2)</f>
        <v>0</v>
      </c>
      <c r="K720" s="193"/>
      <c r="L720" s="38"/>
      <c r="M720" s="194" t="s">
        <v>1</v>
      </c>
      <c r="N720" s="195" t="s">
        <v>42</v>
      </c>
      <c r="O720" s="70"/>
      <c r="P720" s="196">
        <f>O720*H720</f>
        <v>0</v>
      </c>
      <c r="Q720" s="196">
        <v>0</v>
      </c>
      <c r="R720" s="196">
        <f>Q720*H720</f>
        <v>0</v>
      </c>
      <c r="S720" s="196">
        <v>0</v>
      </c>
      <c r="T720" s="197">
        <f>S720*H720</f>
        <v>0</v>
      </c>
      <c r="U720" s="33"/>
      <c r="V720" s="33"/>
      <c r="W720" s="33"/>
      <c r="X720" s="33"/>
      <c r="Y720" s="33"/>
      <c r="Z720" s="33"/>
      <c r="AA720" s="33"/>
      <c r="AB720" s="33"/>
      <c r="AC720" s="33"/>
      <c r="AD720" s="33"/>
      <c r="AE720" s="33"/>
      <c r="AR720" s="198" t="s">
        <v>182</v>
      </c>
      <c r="AT720" s="198" t="s">
        <v>135</v>
      </c>
      <c r="AU720" s="198" t="s">
        <v>84</v>
      </c>
      <c r="AY720" s="16" t="s">
        <v>132</v>
      </c>
      <c r="BE720" s="199">
        <f>IF(N720="základní",J720,0)</f>
        <v>0</v>
      </c>
      <c r="BF720" s="199">
        <f>IF(N720="snížená",J720,0)</f>
        <v>0</v>
      </c>
      <c r="BG720" s="199">
        <f>IF(N720="zákl. přenesená",J720,0)</f>
        <v>0</v>
      </c>
      <c r="BH720" s="199">
        <f>IF(N720="sníž. přenesená",J720,0)</f>
        <v>0</v>
      </c>
      <c r="BI720" s="199">
        <f>IF(N720="nulová",J720,0)</f>
        <v>0</v>
      </c>
      <c r="BJ720" s="16" t="s">
        <v>84</v>
      </c>
      <c r="BK720" s="199">
        <f>ROUND(I720*H720,2)</f>
        <v>0</v>
      </c>
      <c r="BL720" s="16" t="s">
        <v>182</v>
      </c>
      <c r="BM720" s="198" t="s">
        <v>969</v>
      </c>
    </row>
    <row r="721" spans="1:65" s="2" customFormat="1" ht="10">
      <c r="A721" s="33"/>
      <c r="B721" s="34"/>
      <c r="C721" s="35"/>
      <c r="D721" s="200" t="s">
        <v>141</v>
      </c>
      <c r="E721" s="35"/>
      <c r="F721" s="201" t="s">
        <v>968</v>
      </c>
      <c r="G721" s="35"/>
      <c r="H721" s="35"/>
      <c r="I721" s="202"/>
      <c r="J721" s="35"/>
      <c r="K721" s="35"/>
      <c r="L721" s="38"/>
      <c r="M721" s="203"/>
      <c r="N721" s="204"/>
      <c r="O721" s="70"/>
      <c r="P721" s="70"/>
      <c r="Q721" s="70"/>
      <c r="R721" s="70"/>
      <c r="S721" s="70"/>
      <c r="T721" s="71"/>
      <c r="U721" s="33"/>
      <c r="V721" s="33"/>
      <c r="W721" s="33"/>
      <c r="X721" s="33"/>
      <c r="Y721" s="33"/>
      <c r="Z721" s="33"/>
      <c r="AA721" s="33"/>
      <c r="AB721" s="33"/>
      <c r="AC721" s="33"/>
      <c r="AD721" s="33"/>
      <c r="AE721" s="33"/>
      <c r="AT721" s="16" t="s">
        <v>141</v>
      </c>
      <c r="AU721" s="16" t="s">
        <v>84</v>
      </c>
    </row>
    <row r="722" spans="1:65" s="13" customFormat="1" ht="10">
      <c r="B722" s="210"/>
      <c r="C722" s="211"/>
      <c r="D722" s="200" t="s">
        <v>227</v>
      </c>
      <c r="E722" s="212" t="s">
        <v>1</v>
      </c>
      <c r="F722" s="213" t="s">
        <v>970</v>
      </c>
      <c r="G722" s="211"/>
      <c r="H722" s="214">
        <v>416.11500000000001</v>
      </c>
      <c r="I722" s="215"/>
      <c r="J722" s="211"/>
      <c r="K722" s="211"/>
      <c r="L722" s="216"/>
      <c r="M722" s="217"/>
      <c r="N722" s="218"/>
      <c r="O722" s="218"/>
      <c r="P722" s="218"/>
      <c r="Q722" s="218"/>
      <c r="R722" s="218"/>
      <c r="S722" s="218"/>
      <c r="T722" s="219"/>
      <c r="AT722" s="220" t="s">
        <v>227</v>
      </c>
      <c r="AU722" s="220" t="s">
        <v>84</v>
      </c>
      <c r="AV722" s="13" t="s">
        <v>86</v>
      </c>
      <c r="AW722" s="13" t="s">
        <v>33</v>
      </c>
      <c r="AX722" s="13" t="s">
        <v>77</v>
      </c>
      <c r="AY722" s="220" t="s">
        <v>132</v>
      </c>
    </row>
    <row r="723" spans="1:65" s="14" customFormat="1" ht="10">
      <c r="B723" s="221"/>
      <c r="C723" s="222"/>
      <c r="D723" s="200" t="s">
        <v>227</v>
      </c>
      <c r="E723" s="223" t="s">
        <v>1</v>
      </c>
      <c r="F723" s="224" t="s">
        <v>229</v>
      </c>
      <c r="G723" s="222"/>
      <c r="H723" s="225">
        <v>416.11500000000001</v>
      </c>
      <c r="I723" s="226"/>
      <c r="J723" s="222"/>
      <c r="K723" s="222"/>
      <c r="L723" s="227"/>
      <c r="M723" s="228"/>
      <c r="N723" s="229"/>
      <c r="O723" s="229"/>
      <c r="P723" s="229"/>
      <c r="Q723" s="229"/>
      <c r="R723" s="229"/>
      <c r="S723" s="229"/>
      <c r="T723" s="230"/>
      <c r="AT723" s="231" t="s">
        <v>227</v>
      </c>
      <c r="AU723" s="231" t="s">
        <v>84</v>
      </c>
      <c r="AV723" s="14" t="s">
        <v>153</v>
      </c>
      <c r="AW723" s="14" t="s">
        <v>33</v>
      </c>
      <c r="AX723" s="14" t="s">
        <v>84</v>
      </c>
      <c r="AY723" s="231" t="s">
        <v>132</v>
      </c>
    </row>
    <row r="724" spans="1:65" s="2" customFormat="1" ht="21.75" customHeight="1">
      <c r="A724" s="33"/>
      <c r="B724" s="34"/>
      <c r="C724" s="186" t="s">
        <v>971</v>
      </c>
      <c r="D724" s="186" t="s">
        <v>135</v>
      </c>
      <c r="E724" s="187" t="s">
        <v>972</v>
      </c>
      <c r="F724" s="188" t="s">
        <v>973</v>
      </c>
      <c r="G724" s="189" t="s">
        <v>237</v>
      </c>
      <c r="H724" s="190">
        <v>15</v>
      </c>
      <c r="I724" s="191"/>
      <c r="J724" s="192">
        <f>ROUND(I724*H724,2)</f>
        <v>0</v>
      </c>
      <c r="K724" s="193"/>
      <c r="L724" s="38"/>
      <c r="M724" s="194" t="s">
        <v>1</v>
      </c>
      <c r="N724" s="195" t="s">
        <v>42</v>
      </c>
      <c r="O724" s="70"/>
      <c r="P724" s="196">
        <f>O724*H724</f>
        <v>0</v>
      </c>
      <c r="Q724" s="196">
        <v>0</v>
      </c>
      <c r="R724" s="196">
        <f>Q724*H724</f>
        <v>0</v>
      </c>
      <c r="S724" s="196">
        <v>0</v>
      </c>
      <c r="T724" s="197">
        <f>S724*H724</f>
        <v>0</v>
      </c>
      <c r="U724" s="33"/>
      <c r="V724" s="33"/>
      <c r="W724" s="33"/>
      <c r="X724" s="33"/>
      <c r="Y724" s="33"/>
      <c r="Z724" s="33"/>
      <c r="AA724" s="33"/>
      <c r="AB724" s="33"/>
      <c r="AC724" s="33"/>
      <c r="AD724" s="33"/>
      <c r="AE724" s="33"/>
      <c r="AR724" s="198" t="s">
        <v>182</v>
      </c>
      <c r="AT724" s="198" t="s">
        <v>135</v>
      </c>
      <c r="AU724" s="198" t="s">
        <v>84</v>
      </c>
      <c r="AY724" s="16" t="s">
        <v>132</v>
      </c>
      <c r="BE724" s="199">
        <f>IF(N724="základní",J724,0)</f>
        <v>0</v>
      </c>
      <c r="BF724" s="199">
        <f>IF(N724="snížená",J724,0)</f>
        <v>0</v>
      </c>
      <c r="BG724" s="199">
        <f>IF(N724="zákl. přenesená",J724,0)</f>
        <v>0</v>
      </c>
      <c r="BH724" s="199">
        <f>IF(N724="sníž. přenesená",J724,0)</f>
        <v>0</v>
      </c>
      <c r="BI724" s="199">
        <f>IF(N724="nulová",J724,0)</f>
        <v>0</v>
      </c>
      <c r="BJ724" s="16" t="s">
        <v>84</v>
      </c>
      <c r="BK724" s="199">
        <f>ROUND(I724*H724,2)</f>
        <v>0</v>
      </c>
      <c r="BL724" s="16" t="s">
        <v>182</v>
      </c>
      <c r="BM724" s="198" t="s">
        <v>974</v>
      </c>
    </row>
    <row r="725" spans="1:65" s="2" customFormat="1" ht="10">
      <c r="A725" s="33"/>
      <c r="B725" s="34"/>
      <c r="C725" s="35"/>
      <c r="D725" s="200" t="s">
        <v>141</v>
      </c>
      <c r="E725" s="35"/>
      <c r="F725" s="201" t="s">
        <v>973</v>
      </c>
      <c r="G725" s="35"/>
      <c r="H725" s="35"/>
      <c r="I725" s="202"/>
      <c r="J725" s="35"/>
      <c r="K725" s="35"/>
      <c r="L725" s="38"/>
      <c r="M725" s="203"/>
      <c r="N725" s="204"/>
      <c r="O725" s="70"/>
      <c r="P725" s="70"/>
      <c r="Q725" s="70"/>
      <c r="R725" s="70"/>
      <c r="S725" s="70"/>
      <c r="T725" s="71"/>
      <c r="U725" s="33"/>
      <c r="V725" s="33"/>
      <c r="W725" s="33"/>
      <c r="X725" s="33"/>
      <c r="Y725" s="33"/>
      <c r="Z725" s="33"/>
      <c r="AA725" s="33"/>
      <c r="AB725" s="33"/>
      <c r="AC725" s="33"/>
      <c r="AD725" s="33"/>
      <c r="AE725" s="33"/>
      <c r="AT725" s="16" t="s">
        <v>141</v>
      </c>
      <c r="AU725" s="16" t="s">
        <v>84</v>
      </c>
    </row>
    <row r="726" spans="1:65" s="2" customFormat="1" ht="21.75" customHeight="1">
      <c r="A726" s="33"/>
      <c r="B726" s="34"/>
      <c r="C726" s="186" t="s">
        <v>573</v>
      </c>
      <c r="D726" s="186" t="s">
        <v>135</v>
      </c>
      <c r="E726" s="187" t="s">
        <v>975</v>
      </c>
      <c r="F726" s="188" t="s">
        <v>976</v>
      </c>
      <c r="G726" s="189" t="s">
        <v>394</v>
      </c>
      <c r="H726" s="190">
        <v>1.2869999999999999</v>
      </c>
      <c r="I726" s="191"/>
      <c r="J726" s="192">
        <f>ROUND(I726*H726,2)</f>
        <v>0</v>
      </c>
      <c r="K726" s="193"/>
      <c r="L726" s="38"/>
      <c r="M726" s="194" t="s">
        <v>1</v>
      </c>
      <c r="N726" s="195" t="s">
        <v>42</v>
      </c>
      <c r="O726" s="70"/>
      <c r="P726" s="196">
        <f>O726*H726</f>
        <v>0</v>
      </c>
      <c r="Q726" s="196">
        <v>0</v>
      </c>
      <c r="R726" s="196">
        <f>Q726*H726</f>
        <v>0</v>
      </c>
      <c r="S726" s="196">
        <v>0</v>
      </c>
      <c r="T726" s="197">
        <f>S726*H726</f>
        <v>0</v>
      </c>
      <c r="U726" s="33"/>
      <c r="V726" s="33"/>
      <c r="W726" s="33"/>
      <c r="X726" s="33"/>
      <c r="Y726" s="33"/>
      <c r="Z726" s="33"/>
      <c r="AA726" s="33"/>
      <c r="AB726" s="33"/>
      <c r="AC726" s="33"/>
      <c r="AD726" s="33"/>
      <c r="AE726" s="33"/>
      <c r="AR726" s="198" t="s">
        <v>182</v>
      </c>
      <c r="AT726" s="198" t="s">
        <v>135</v>
      </c>
      <c r="AU726" s="198" t="s">
        <v>84</v>
      </c>
      <c r="AY726" s="16" t="s">
        <v>132</v>
      </c>
      <c r="BE726" s="199">
        <f>IF(N726="základní",J726,0)</f>
        <v>0</v>
      </c>
      <c r="BF726" s="199">
        <f>IF(N726="snížená",J726,0)</f>
        <v>0</v>
      </c>
      <c r="BG726" s="199">
        <f>IF(N726="zákl. přenesená",J726,0)</f>
        <v>0</v>
      </c>
      <c r="BH726" s="199">
        <f>IF(N726="sníž. přenesená",J726,0)</f>
        <v>0</v>
      </c>
      <c r="BI726" s="199">
        <f>IF(N726="nulová",J726,0)</f>
        <v>0</v>
      </c>
      <c r="BJ726" s="16" t="s">
        <v>84</v>
      </c>
      <c r="BK726" s="199">
        <f>ROUND(I726*H726,2)</f>
        <v>0</v>
      </c>
      <c r="BL726" s="16" t="s">
        <v>182</v>
      </c>
      <c r="BM726" s="198" t="s">
        <v>977</v>
      </c>
    </row>
    <row r="727" spans="1:65" s="2" customFormat="1" ht="10">
      <c r="A727" s="33"/>
      <c r="B727" s="34"/>
      <c r="C727" s="35"/>
      <c r="D727" s="200" t="s">
        <v>141</v>
      </c>
      <c r="E727" s="35"/>
      <c r="F727" s="201" t="s">
        <v>976</v>
      </c>
      <c r="G727" s="35"/>
      <c r="H727" s="35"/>
      <c r="I727" s="202"/>
      <c r="J727" s="35"/>
      <c r="K727" s="35"/>
      <c r="L727" s="38"/>
      <c r="M727" s="203"/>
      <c r="N727" s="204"/>
      <c r="O727" s="70"/>
      <c r="P727" s="70"/>
      <c r="Q727" s="70"/>
      <c r="R727" s="70"/>
      <c r="S727" s="70"/>
      <c r="T727" s="71"/>
      <c r="U727" s="33"/>
      <c r="V727" s="33"/>
      <c r="W727" s="33"/>
      <c r="X727" s="33"/>
      <c r="Y727" s="33"/>
      <c r="Z727" s="33"/>
      <c r="AA727" s="33"/>
      <c r="AB727" s="33"/>
      <c r="AC727" s="33"/>
      <c r="AD727" s="33"/>
      <c r="AE727" s="33"/>
      <c r="AT727" s="16" t="s">
        <v>141</v>
      </c>
      <c r="AU727" s="16" t="s">
        <v>84</v>
      </c>
    </row>
    <row r="728" spans="1:65" s="12" customFormat="1" ht="25.9" customHeight="1">
      <c r="B728" s="170"/>
      <c r="C728" s="171"/>
      <c r="D728" s="172" t="s">
        <v>76</v>
      </c>
      <c r="E728" s="173" t="s">
        <v>978</v>
      </c>
      <c r="F728" s="173" t="s">
        <v>979</v>
      </c>
      <c r="G728" s="171"/>
      <c r="H728" s="171"/>
      <c r="I728" s="174"/>
      <c r="J728" s="175">
        <f>BK728</f>
        <v>0</v>
      </c>
      <c r="K728" s="171"/>
      <c r="L728" s="176"/>
      <c r="M728" s="177"/>
      <c r="N728" s="178"/>
      <c r="O728" s="178"/>
      <c r="P728" s="179">
        <f>SUM(P729:P775)</f>
        <v>0</v>
      </c>
      <c r="Q728" s="178"/>
      <c r="R728" s="179">
        <f>SUM(R729:R775)</f>
        <v>0</v>
      </c>
      <c r="S728" s="178"/>
      <c r="T728" s="180">
        <f>SUM(T729:T775)</f>
        <v>0</v>
      </c>
      <c r="AR728" s="181" t="s">
        <v>86</v>
      </c>
      <c r="AT728" s="182" t="s">
        <v>76</v>
      </c>
      <c r="AU728" s="182" t="s">
        <v>77</v>
      </c>
      <c r="AY728" s="181" t="s">
        <v>132</v>
      </c>
      <c r="BK728" s="183">
        <f>SUM(BK729:BK775)</f>
        <v>0</v>
      </c>
    </row>
    <row r="729" spans="1:65" s="2" customFormat="1" ht="24.15" customHeight="1">
      <c r="A729" s="33"/>
      <c r="B729" s="34"/>
      <c r="C729" s="186" t="s">
        <v>980</v>
      </c>
      <c r="D729" s="186" t="s">
        <v>135</v>
      </c>
      <c r="E729" s="187" t="s">
        <v>981</v>
      </c>
      <c r="F729" s="188" t="s">
        <v>982</v>
      </c>
      <c r="G729" s="189" t="s">
        <v>226</v>
      </c>
      <c r="H729" s="190">
        <v>531.173</v>
      </c>
      <c r="I729" s="191"/>
      <c r="J729" s="192">
        <f>ROUND(I729*H729,2)</f>
        <v>0</v>
      </c>
      <c r="K729" s="193"/>
      <c r="L729" s="38"/>
      <c r="M729" s="194" t="s">
        <v>1</v>
      </c>
      <c r="N729" s="195" t="s">
        <v>42</v>
      </c>
      <c r="O729" s="70"/>
      <c r="P729" s="196">
        <f>O729*H729</f>
        <v>0</v>
      </c>
      <c r="Q729" s="196">
        <v>0</v>
      </c>
      <c r="R729" s="196">
        <f>Q729*H729</f>
        <v>0</v>
      </c>
      <c r="S729" s="196">
        <v>0</v>
      </c>
      <c r="T729" s="197">
        <f>S729*H729</f>
        <v>0</v>
      </c>
      <c r="U729" s="33"/>
      <c r="V729" s="33"/>
      <c r="W729" s="33"/>
      <c r="X729" s="33"/>
      <c r="Y729" s="33"/>
      <c r="Z729" s="33"/>
      <c r="AA729" s="33"/>
      <c r="AB729" s="33"/>
      <c r="AC729" s="33"/>
      <c r="AD729" s="33"/>
      <c r="AE729" s="33"/>
      <c r="AR729" s="198" t="s">
        <v>182</v>
      </c>
      <c r="AT729" s="198" t="s">
        <v>135</v>
      </c>
      <c r="AU729" s="198" t="s">
        <v>84</v>
      </c>
      <c r="AY729" s="16" t="s">
        <v>132</v>
      </c>
      <c r="BE729" s="199">
        <f>IF(N729="základní",J729,0)</f>
        <v>0</v>
      </c>
      <c r="BF729" s="199">
        <f>IF(N729="snížená",J729,0)</f>
        <v>0</v>
      </c>
      <c r="BG729" s="199">
        <f>IF(N729="zákl. přenesená",J729,0)</f>
        <v>0</v>
      </c>
      <c r="BH729" s="199">
        <f>IF(N729="sníž. přenesená",J729,0)</f>
        <v>0</v>
      </c>
      <c r="BI729" s="199">
        <f>IF(N729="nulová",J729,0)</f>
        <v>0</v>
      </c>
      <c r="BJ729" s="16" t="s">
        <v>84</v>
      </c>
      <c r="BK729" s="199">
        <f>ROUND(I729*H729,2)</f>
        <v>0</v>
      </c>
      <c r="BL729" s="16" t="s">
        <v>182</v>
      </c>
      <c r="BM729" s="198" t="s">
        <v>983</v>
      </c>
    </row>
    <row r="730" spans="1:65" s="2" customFormat="1" ht="18">
      <c r="A730" s="33"/>
      <c r="B730" s="34"/>
      <c r="C730" s="35"/>
      <c r="D730" s="200" t="s">
        <v>141</v>
      </c>
      <c r="E730" s="35"/>
      <c r="F730" s="201" t="s">
        <v>982</v>
      </c>
      <c r="G730" s="35"/>
      <c r="H730" s="35"/>
      <c r="I730" s="202"/>
      <c r="J730" s="35"/>
      <c r="K730" s="35"/>
      <c r="L730" s="38"/>
      <c r="M730" s="203"/>
      <c r="N730" s="204"/>
      <c r="O730" s="70"/>
      <c r="P730" s="70"/>
      <c r="Q730" s="70"/>
      <c r="R730" s="70"/>
      <c r="S730" s="70"/>
      <c r="T730" s="71"/>
      <c r="U730" s="33"/>
      <c r="V730" s="33"/>
      <c r="W730" s="33"/>
      <c r="X730" s="33"/>
      <c r="Y730" s="33"/>
      <c r="Z730" s="33"/>
      <c r="AA730" s="33"/>
      <c r="AB730" s="33"/>
      <c r="AC730" s="33"/>
      <c r="AD730" s="33"/>
      <c r="AE730" s="33"/>
      <c r="AT730" s="16" t="s">
        <v>141</v>
      </c>
      <c r="AU730" s="16" t="s">
        <v>84</v>
      </c>
    </row>
    <row r="731" spans="1:65" s="2" customFormat="1" ht="63">
      <c r="A731" s="33"/>
      <c r="B731" s="34"/>
      <c r="C731" s="35"/>
      <c r="D731" s="200" t="s">
        <v>142</v>
      </c>
      <c r="E731" s="35"/>
      <c r="F731" s="205" t="s">
        <v>984</v>
      </c>
      <c r="G731" s="35"/>
      <c r="H731" s="35"/>
      <c r="I731" s="202"/>
      <c r="J731" s="35"/>
      <c r="K731" s="35"/>
      <c r="L731" s="38"/>
      <c r="M731" s="203"/>
      <c r="N731" s="204"/>
      <c r="O731" s="70"/>
      <c r="P731" s="70"/>
      <c r="Q731" s="70"/>
      <c r="R731" s="70"/>
      <c r="S731" s="70"/>
      <c r="T731" s="71"/>
      <c r="U731" s="33"/>
      <c r="V731" s="33"/>
      <c r="W731" s="33"/>
      <c r="X731" s="33"/>
      <c r="Y731" s="33"/>
      <c r="Z731" s="33"/>
      <c r="AA731" s="33"/>
      <c r="AB731" s="33"/>
      <c r="AC731" s="33"/>
      <c r="AD731" s="33"/>
      <c r="AE731" s="33"/>
      <c r="AT731" s="16" t="s">
        <v>142</v>
      </c>
      <c r="AU731" s="16" t="s">
        <v>84</v>
      </c>
    </row>
    <row r="732" spans="1:65" s="2" customFormat="1" ht="24.15" customHeight="1">
      <c r="A732" s="33"/>
      <c r="B732" s="34"/>
      <c r="C732" s="186" t="s">
        <v>578</v>
      </c>
      <c r="D732" s="186" t="s">
        <v>135</v>
      </c>
      <c r="E732" s="187" t="s">
        <v>985</v>
      </c>
      <c r="F732" s="188" t="s">
        <v>986</v>
      </c>
      <c r="G732" s="189" t="s">
        <v>226</v>
      </c>
      <c r="H732" s="190">
        <v>531.20000000000005</v>
      </c>
      <c r="I732" s="191"/>
      <c r="J732" s="192">
        <f>ROUND(I732*H732,2)</f>
        <v>0</v>
      </c>
      <c r="K732" s="193"/>
      <c r="L732" s="38"/>
      <c r="M732" s="194" t="s">
        <v>1</v>
      </c>
      <c r="N732" s="195" t="s">
        <v>42</v>
      </c>
      <c r="O732" s="70"/>
      <c r="P732" s="196">
        <f>O732*H732</f>
        <v>0</v>
      </c>
      <c r="Q732" s="196">
        <v>0</v>
      </c>
      <c r="R732" s="196">
        <f>Q732*H732</f>
        <v>0</v>
      </c>
      <c r="S732" s="196">
        <v>0</v>
      </c>
      <c r="T732" s="197">
        <f>S732*H732</f>
        <v>0</v>
      </c>
      <c r="U732" s="33"/>
      <c r="V732" s="33"/>
      <c r="W732" s="33"/>
      <c r="X732" s="33"/>
      <c r="Y732" s="33"/>
      <c r="Z732" s="33"/>
      <c r="AA732" s="33"/>
      <c r="AB732" s="33"/>
      <c r="AC732" s="33"/>
      <c r="AD732" s="33"/>
      <c r="AE732" s="33"/>
      <c r="AR732" s="198" t="s">
        <v>182</v>
      </c>
      <c r="AT732" s="198" t="s">
        <v>135</v>
      </c>
      <c r="AU732" s="198" t="s">
        <v>84</v>
      </c>
      <c r="AY732" s="16" t="s">
        <v>132</v>
      </c>
      <c r="BE732" s="199">
        <f>IF(N732="základní",J732,0)</f>
        <v>0</v>
      </c>
      <c r="BF732" s="199">
        <f>IF(N732="snížená",J732,0)</f>
        <v>0</v>
      </c>
      <c r="BG732" s="199">
        <f>IF(N732="zákl. přenesená",J732,0)</f>
        <v>0</v>
      </c>
      <c r="BH732" s="199">
        <f>IF(N732="sníž. přenesená",J732,0)</f>
        <v>0</v>
      </c>
      <c r="BI732" s="199">
        <f>IF(N732="nulová",J732,0)</f>
        <v>0</v>
      </c>
      <c r="BJ732" s="16" t="s">
        <v>84</v>
      </c>
      <c r="BK732" s="199">
        <f>ROUND(I732*H732,2)</f>
        <v>0</v>
      </c>
      <c r="BL732" s="16" t="s">
        <v>182</v>
      </c>
      <c r="BM732" s="198" t="s">
        <v>987</v>
      </c>
    </row>
    <row r="733" spans="1:65" s="2" customFormat="1" ht="18">
      <c r="A733" s="33"/>
      <c r="B733" s="34"/>
      <c r="C733" s="35"/>
      <c r="D733" s="200" t="s">
        <v>141</v>
      </c>
      <c r="E733" s="35"/>
      <c r="F733" s="201" t="s">
        <v>986</v>
      </c>
      <c r="G733" s="35"/>
      <c r="H733" s="35"/>
      <c r="I733" s="202"/>
      <c r="J733" s="35"/>
      <c r="K733" s="35"/>
      <c r="L733" s="38"/>
      <c r="M733" s="203"/>
      <c r="N733" s="204"/>
      <c r="O733" s="70"/>
      <c r="P733" s="70"/>
      <c r="Q733" s="70"/>
      <c r="R733" s="70"/>
      <c r="S733" s="70"/>
      <c r="T733" s="71"/>
      <c r="U733" s="33"/>
      <c r="V733" s="33"/>
      <c r="W733" s="33"/>
      <c r="X733" s="33"/>
      <c r="Y733" s="33"/>
      <c r="Z733" s="33"/>
      <c r="AA733" s="33"/>
      <c r="AB733" s="33"/>
      <c r="AC733" s="33"/>
      <c r="AD733" s="33"/>
      <c r="AE733" s="33"/>
      <c r="AT733" s="16" t="s">
        <v>141</v>
      </c>
      <c r="AU733" s="16" t="s">
        <v>84</v>
      </c>
    </row>
    <row r="734" spans="1:65" s="2" customFormat="1" ht="33" customHeight="1">
      <c r="A734" s="33"/>
      <c r="B734" s="34"/>
      <c r="C734" s="186" t="s">
        <v>988</v>
      </c>
      <c r="D734" s="186" t="s">
        <v>135</v>
      </c>
      <c r="E734" s="187" t="s">
        <v>989</v>
      </c>
      <c r="F734" s="188" t="s">
        <v>990</v>
      </c>
      <c r="G734" s="189" t="s">
        <v>226</v>
      </c>
      <c r="H734" s="190">
        <v>21.25</v>
      </c>
      <c r="I734" s="191"/>
      <c r="J734" s="192">
        <f>ROUND(I734*H734,2)</f>
        <v>0</v>
      </c>
      <c r="K734" s="193"/>
      <c r="L734" s="38"/>
      <c r="M734" s="194" t="s">
        <v>1</v>
      </c>
      <c r="N734" s="195" t="s">
        <v>42</v>
      </c>
      <c r="O734" s="70"/>
      <c r="P734" s="196">
        <f>O734*H734</f>
        <v>0</v>
      </c>
      <c r="Q734" s="196">
        <v>0</v>
      </c>
      <c r="R734" s="196">
        <f>Q734*H734</f>
        <v>0</v>
      </c>
      <c r="S734" s="196">
        <v>0</v>
      </c>
      <c r="T734" s="197">
        <f>S734*H734</f>
        <v>0</v>
      </c>
      <c r="U734" s="33"/>
      <c r="V734" s="33"/>
      <c r="W734" s="33"/>
      <c r="X734" s="33"/>
      <c r="Y734" s="33"/>
      <c r="Z734" s="33"/>
      <c r="AA734" s="33"/>
      <c r="AB734" s="33"/>
      <c r="AC734" s="33"/>
      <c r="AD734" s="33"/>
      <c r="AE734" s="33"/>
      <c r="AR734" s="198" t="s">
        <v>182</v>
      </c>
      <c r="AT734" s="198" t="s">
        <v>135</v>
      </c>
      <c r="AU734" s="198" t="s">
        <v>84</v>
      </c>
      <c r="AY734" s="16" t="s">
        <v>132</v>
      </c>
      <c r="BE734" s="199">
        <f>IF(N734="základní",J734,0)</f>
        <v>0</v>
      </c>
      <c r="BF734" s="199">
        <f>IF(N734="snížená",J734,0)</f>
        <v>0</v>
      </c>
      <c r="BG734" s="199">
        <f>IF(N734="zákl. přenesená",J734,0)</f>
        <v>0</v>
      </c>
      <c r="BH734" s="199">
        <f>IF(N734="sníž. přenesená",J734,0)</f>
        <v>0</v>
      </c>
      <c r="BI734" s="199">
        <f>IF(N734="nulová",J734,0)</f>
        <v>0</v>
      </c>
      <c r="BJ734" s="16" t="s">
        <v>84</v>
      </c>
      <c r="BK734" s="199">
        <f>ROUND(I734*H734,2)</f>
        <v>0</v>
      </c>
      <c r="BL734" s="16" t="s">
        <v>182</v>
      </c>
      <c r="BM734" s="198" t="s">
        <v>991</v>
      </c>
    </row>
    <row r="735" spans="1:65" s="2" customFormat="1" ht="18">
      <c r="A735" s="33"/>
      <c r="B735" s="34"/>
      <c r="C735" s="35"/>
      <c r="D735" s="200" t="s">
        <v>141</v>
      </c>
      <c r="E735" s="35"/>
      <c r="F735" s="201" t="s">
        <v>990</v>
      </c>
      <c r="G735" s="35"/>
      <c r="H735" s="35"/>
      <c r="I735" s="202"/>
      <c r="J735" s="35"/>
      <c r="K735" s="35"/>
      <c r="L735" s="38"/>
      <c r="M735" s="203"/>
      <c r="N735" s="204"/>
      <c r="O735" s="70"/>
      <c r="P735" s="70"/>
      <c r="Q735" s="70"/>
      <c r="R735" s="70"/>
      <c r="S735" s="70"/>
      <c r="T735" s="71"/>
      <c r="U735" s="33"/>
      <c r="V735" s="33"/>
      <c r="W735" s="33"/>
      <c r="X735" s="33"/>
      <c r="Y735" s="33"/>
      <c r="Z735" s="33"/>
      <c r="AA735" s="33"/>
      <c r="AB735" s="33"/>
      <c r="AC735" s="33"/>
      <c r="AD735" s="33"/>
      <c r="AE735" s="33"/>
      <c r="AT735" s="16" t="s">
        <v>141</v>
      </c>
      <c r="AU735" s="16" t="s">
        <v>84</v>
      </c>
    </row>
    <row r="736" spans="1:65" s="2" customFormat="1" ht="24.15" customHeight="1">
      <c r="A736" s="33"/>
      <c r="B736" s="34"/>
      <c r="C736" s="186" t="s">
        <v>583</v>
      </c>
      <c r="D736" s="186" t="s">
        <v>135</v>
      </c>
      <c r="E736" s="187" t="s">
        <v>992</v>
      </c>
      <c r="F736" s="188" t="s">
        <v>993</v>
      </c>
      <c r="G736" s="189" t="s">
        <v>240</v>
      </c>
      <c r="H736" s="190">
        <v>71.5</v>
      </c>
      <c r="I736" s="191"/>
      <c r="J736" s="192">
        <f>ROUND(I736*H736,2)</f>
        <v>0</v>
      </c>
      <c r="K736" s="193"/>
      <c r="L736" s="38"/>
      <c r="M736" s="194" t="s">
        <v>1</v>
      </c>
      <c r="N736" s="195" t="s">
        <v>42</v>
      </c>
      <c r="O736" s="70"/>
      <c r="P736" s="196">
        <f>O736*H736</f>
        <v>0</v>
      </c>
      <c r="Q736" s="196">
        <v>0</v>
      </c>
      <c r="R736" s="196">
        <f>Q736*H736</f>
        <v>0</v>
      </c>
      <c r="S736" s="196">
        <v>0</v>
      </c>
      <c r="T736" s="197">
        <f>S736*H736</f>
        <v>0</v>
      </c>
      <c r="U736" s="33"/>
      <c r="V736" s="33"/>
      <c r="W736" s="33"/>
      <c r="X736" s="33"/>
      <c r="Y736" s="33"/>
      <c r="Z736" s="33"/>
      <c r="AA736" s="33"/>
      <c r="AB736" s="33"/>
      <c r="AC736" s="33"/>
      <c r="AD736" s="33"/>
      <c r="AE736" s="33"/>
      <c r="AR736" s="198" t="s">
        <v>182</v>
      </c>
      <c r="AT736" s="198" t="s">
        <v>135</v>
      </c>
      <c r="AU736" s="198" t="s">
        <v>84</v>
      </c>
      <c r="AY736" s="16" t="s">
        <v>132</v>
      </c>
      <c r="BE736" s="199">
        <f>IF(N736="základní",J736,0)</f>
        <v>0</v>
      </c>
      <c r="BF736" s="199">
        <f>IF(N736="snížená",J736,0)</f>
        <v>0</v>
      </c>
      <c r="BG736" s="199">
        <f>IF(N736="zákl. přenesená",J736,0)</f>
        <v>0</v>
      </c>
      <c r="BH736" s="199">
        <f>IF(N736="sníž. přenesená",J736,0)</f>
        <v>0</v>
      </c>
      <c r="BI736" s="199">
        <f>IF(N736="nulová",J736,0)</f>
        <v>0</v>
      </c>
      <c r="BJ736" s="16" t="s">
        <v>84</v>
      </c>
      <c r="BK736" s="199">
        <f>ROUND(I736*H736,2)</f>
        <v>0</v>
      </c>
      <c r="BL736" s="16" t="s">
        <v>182</v>
      </c>
      <c r="BM736" s="198" t="s">
        <v>994</v>
      </c>
    </row>
    <row r="737" spans="1:65" s="2" customFormat="1" ht="10">
      <c r="A737" s="33"/>
      <c r="B737" s="34"/>
      <c r="C737" s="35"/>
      <c r="D737" s="200" t="s">
        <v>141</v>
      </c>
      <c r="E737" s="35"/>
      <c r="F737" s="201" t="s">
        <v>993</v>
      </c>
      <c r="G737" s="35"/>
      <c r="H737" s="35"/>
      <c r="I737" s="202"/>
      <c r="J737" s="35"/>
      <c r="K737" s="35"/>
      <c r="L737" s="38"/>
      <c r="M737" s="203"/>
      <c r="N737" s="204"/>
      <c r="O737" s="70"/>
      <c r="P737" s="70"/>
      <c r="Q737" s="70"/>
      <c r="R737" s="70"/>
      <c r="S737" s="70"/>
      <c r="T737" s="71"/>
      <c r="U737" s="33"/>
      <c r="V737" s="33"/>
      <c r="W737" s="33"/>
      <c r="X737" s="33"/>
      <c r="Y737" s="33"/>
      <c r="Z737" s="33"/>
      <c r="AA737" s="33"/>
      <c r="AB737" s="33"/>
      <c r="AC737" s="33"/>
      <c r="AD737" s="33"/>
      <c r="AE737" s="33"/>
      <c r="AT737" s="16" t="s">
        <v>141</v>
      </c>
      <c r="AU737" s="16" t="s">
        <v>84</v>
      </c>
    </row>
    <row r="738" spans="1:65" s="13" customFormat="1" ht="10">
      <c r="B738" s="210"/>
      <c r="C738" s="211"/>
      <c r="D738" s="200" t="s">
        <v>227</v>
      </c>
      <c r="E738" s="212" t="s">
        <v>1</v>
      </c>
      <c r="F738" s="213" t="s">
        <v>540</v>
      </c>
      <c r="G738" s="211"/>
      <c r="H738" s="214">
        <v>71.5</v>
      </c>
      <c r="I738" s="215"/>
      <c r="J738" s="211"/>
      <c r="K738" s="211"/>
      <c r="L738" s="216"/>
      <c r="M738" s="217"/>
      <c r="N738" s="218"/>
      <c r="O738" s="218"/>
      <c r="P738" s="218"/>
      <c r="Q738" s="218"/>
      <c r="R738" s="218"/>
      <c r="S738" s="218"/>
      <c r="T738" s="219"/>
      <c r="AT738" s="220" t="s">
        <v>227</v>
      </c>
      <c r="AU738" s="220" t="s">
        <v>84</v>
      </c>
      <c r="AV738" s="13" t="s">
        <v>86</v>
      </c>
      <c r="AW738" s="13" t="s">
        <v>33</v>
      </c>
      <c r="AX738" s="13" t="s">
        <v>77</v>
      </c>
      <c r="AY738" s="220" t="s">
        <v>132</v>
      </c>
    </row>
    <row r="739" spans="1:65" s="14" customFormat="1" ht="10">
      <c r="B739" s="221"/>
      <c r="C739" s="222"/>
      <c r="D739" s="200" t="s">
        <v>227</v>
      </c>
      <c r="E739" s="223" t="s">
        <v>1</v>
      </c>
      <c r="F739" s="224" t="s">
        <v>229</v>
      </c>
      <c r="G739" s="222"/>
      <c r="H739" s="225">
        <v>71.5</v>
      </c>
      <c r="I739" s="226"/>
      <c r="J739" s="222"/>
      <c r="K739" s="222"/>
      <c r="L739" s="227"/>
      <c r="M739" s="228"/>
      <c r="N739" s="229"/>
      <c r="O739" s="229"/>
      <c r="P739" s="229"/>
      <c r="Q739" s="229"/>
      <c r="R739" s="229"/>
      <c r="S739" s="229"/>
      <c r="T739" s="230"/>
      <c r="AT739" s="231" t="s">
        <v>227</v>
      </c>
      <c r="AU739" s="231" t="s">
        <v>84</v>
      </c>
      <c r="AV739" s="14" t="s">
        <v>153</v>
      </c>
      <c r="AW739" s="14" t="s">
        <v>33</v>
      </c>
      <c r="AX739" s="14" t="s">
        <v>84</v>
      </c>
      <c r="AY739" s="231" t="s">
        <v>132</v>
      </c>
    </row>
    <row r="740" spans="1:65" s="2" customFormat="1" ht="24.15" customHeight="1">
      <c r="A740" s="33"/>
      <c r="B740" s="34"/>
      <c r="C740" s="186" t="s">
        <v>995</v>
      </c>
      <c r="D740" s="186" t="s">
        <v>135</v>
      </c>
      <c r="E740" s="187" t="s">
        <v>996</v>
      </c>
      <c r="F740" s="188" t="s">
        <v>997</v>
      </c>
      <c r="G740" s="189" t="s">
        <v>240</v>
      </c>
      <c r="H740" s="190">
        <v>42.15</v>
      </c>
      <c r="I740" s="191"/>
      <c r="J740" s="192">
        <f>ROUND(I740*H740,2)</f>
        <v>0</v>
      </c>
      <c r="K740" s="193"/>
      <c r="L740" s="38"/>
      <c r="M740" s="194" t="s">
        <v>1</v>
      </c>
      <c r="N740" s="195" t="s">
        <v>42</v>
      </c>
      <c r="O740" s="70"/>
      <c r="P740" s="196">
        <f>O740*H740</f>
        <v>0</v>
      </c>
      <c r="Q740" s="196">
        <v>0</v>
      </c>
      <c r="R740" s="196">
        <f>Q740*H740</f>
        <v>0</v>
      </c>
      <c r="S740" s="196">
        <v>0</v>
      </c>
      <c r="T740" s="197">
        <f>S740*H740</f>
        <v>0</v>
      </c>
      <c r="U740" s="33"/>
      <c r="V740" s="33"/>
      <c r="W740" s="33"/>
      <c r="X740" s="33"/>
      <c r="Y740" s="33"/>
      <c r="Z740" s="33"/>
      <c r="AA740" s="33"/>
      <c r="AB740" s="33"/>
      <c r="AC740" s="33"/>
      <c r="AD740" s="33"/>
      <c r="AE740" s="33"/>
      <c r="AR740" s="198" t="s">
        <v>182</v>
      </c>
      <c r="AT740" s="198" t="s">
        <v>135</v>
      </c>
      <c r="AU740" s="198" t="s">
        <v>84</v>
      </c>
      <c r="AY740" s="16" t="s">
        <v>132</v>
      </c>
      <c r="BE740" s="199">
        <f>IF(N740="základní",J740,0)</f>
        <v>0</v>
      </c>
      <c r="BF740" s="199">
        <f>IF(N740="snížená",J740,0)</f>
        <v>0</v>
      </c>
      <c r="BG740" s="199">
        <f>IF(N740="zákl. přenesená",J740,0)</f>
        <v>0</v>
      </c>
      <c r="BH740" s="199">
        <f>IF(N740="sníž. přenesená",J740,0)</f>
        <v>0</v>
      </c>
      <c r="BI740" s="199">
        <f>IF(N740="nulová",J740,0)</f>
        <v>0</v>
      </c>
      <c r="BJ740" s="16" t="s">
        <v>84</v>
      </c>
      <c r="BK740" s="199">
        <f>ROUND(I740*H740,2)</f>
        <v>0</v>
      </c>
      <c r="BL740" s="16" t="s">
        <v>182</v>
      </c>
      <c r="BM740" s="198" t="s">
        <v>998</v>
      </c>
    </row>
    <row r="741" spans="1:65" s="2" customFormat="1" ht="10">
      <c r="A741" s="33"/>
      <c r="B741" s="34"/>
      <c r="C741" s="35"/>
      <c r="D741" s="200" t="s">
        <v>141</v>
      </c>
      <c r="E741" s="35"/>
      <c r="F741" s="201" t="s">
        <v>997</v>
      </c>
      <c r="G741" s="35"/>
      <c r="H741" s="35"/>
      <c r="I741" s="202"/>
      <c r="J741" s="35"/>
      <c r="K741" s="35"/>
      <c r="L741" s="38"/>
      <c r="M741" s="203"/>
      <c r="N741" s="204"/>
      <c r="O741" s="70"/>
      <c r="P741" s="70"/>
      <c r="Q741" s="70"/>
      <c r="R741" s="70"/>
      <c r="S741" s="70"/>
      <c r="T741" s="71"/>
      <c r="U741" s="33"/>
      <c r="V741" s="33"/>
      <c r="W741" s="33"/>
      <c r="X741" s="33"/>
      <c r="Y741" s="33"/>
      <c r="Z741" s="33"/>
      <c r="AA741" s="33"/>
      <c r="AB741" s="33"/>
      <c r="AC741" s="33"/>
      <c r="AD741" s="33"/>
      <c r="AE741" s="33"/>
      <c r="AT741" s="16" t="s">
        <v>141</v>
      </c>
      <c r="AU741" s="16" t="s">
        <v>84</v>
      </c>
    </row>
    <row r="742" spans="1:65" s="13" customFormat="1" ht="10">
      <c r="B742" s="210"/>
      <c r="C742" s="211"/>
      <c r="D742" s="200" t="s">
        <v>227</v>
      </c>
      <c r="E742" s="212" t="s">
        <v>1</v>
      </c>
      <c r="F742" s="213" t="s">
        <v>999</v>
      </c>
      <c r="G742" s="211"/>
      <c r="H742" s="214">
        <v>14.65</v>
      </c>
      <c r="I742" s="215"/>
      <c r="J742" s="211"/>
      <c r="K742" s="211"/>
      <c r="L742" s="216"/>
      <c r="M742" s="217"/>
      <c r="N742" s="218"/>
      <c r="O742" s="218"/>
      <c r="P742" s="218"/>
      <c r="Q742" s="218"/>
      <c r="R742" s="218"/>
      <c r="S742" s="218"/>
      <c r="T742" s="219"/>
      <c r="AT742" s="220" t="s">
        <v>227</v>
      </c>
      <c r="AU742" s="220" t="s">
        <v>84</v>
      </c>
      <c r="AV742" s="13" t="s">
        <v>86</v>
      </c>
      <c r="AW742" s="13" t="s">
        <v>33</v>
      </c>
      <c r="AX742" s="13" t="s">
        <v>77</v>
      </c>
      <c r="AY742" s="220" t="s">
        <v>132</v>
      </c>
    </row>
    <row r="743" spans="1:65" s="13" customFormat="1" ht="10">
      <c r="B743" s="210"/>
      <c r="C743" s="211"/>
      <c r="D743" s="200" t="s">
        <v>227</v>
      </c>
      <c r="E743" s="212" t="s">
        <v>1</v>
      </c>
      <c r="F743" s="213" t="s">
        <v>1000</v>
      </c>
      <c r="G743" s="211"/>
      <c r="H743" s="214">
        <v>27.5</v>
      </c>
      <c r="I743" s="215"/>
      <c r="J743" s="211"/>
      <c r="K743" s="211"/>
      <c r="L743" s="216"/>
      <c r="M743" s="217"/>
      <c r="N743" s="218"/>
      <c r="O743" s="218"/>
      <c r="P743" s="218"/>
      <c r="Q743" s="218"/>
      <c r="R743" s="218"/>
      <c r="S743" s="218"/>
      <c r="T743" s="219"/>
      <c r="AT743" s="220" t="s">
        <v>227</v>
      </c>
      <c r="AU743" s="220" t="s">
        <v>84</v>
      </c>
      <c r="AV743" s="13" t="s">
        <v>86</v>
      </c>
      <c r="AW743" s="13" t="s">
        <v>33</v>
      </c>
      <c r="AX743" s="13" t="s">
        <v>77</v>
      </c>
      <c r="AY743" s="220" t="s">
        <v>132</v>
      </c>
    </row>
    <row r="744" spans="1:65" s="14" customFormat="1" ht="10">
      <c r="B744" s="221"/>
      <c r="C744" s="222"/>
      <c r="D744" s="200" t="s">
        <v>227</v>
      </c>
      <c r="E744" s="223" t="s">
        <v>1</v>
      </c>
      <c r="F744" s="224" t="s">
        <v>229</v>
      </c>
      <c r="G744" s="222"/>
      <c r="H744" s="225">
        <v>42.15</v>
      </c>
      <c r="I744" s="226"/>
      <c r="J744" s="222"/>
      <c r="K744" s="222"/>
      <c r="L744" s="227"/>
      <c r="M744" s="228"/>
      <c r="N744" s="229"/>
      <c r="O744" s="229"/>
      <c r="P744" s="229"/>
      <c r="Q744" s="229"/>
      <c r="R744" s="229"/>
      <c r="S744" s="229"/>
      <c r="T744" s="230"/>
      <c r="AT744" s="231" t="s">
        <v>227</v>
      </c>
      <c r="AU744" s="231" t="s">
        <v>84</v>
      </c>
      <c r="AV744" s="14" t="s">
        <v>153</v>
      </c>
      <c r="AW744" s="14" t="s">
        <v>33</v>
      </c>
      <c r="AX744" s="14" t="s">
        <v>84</v>
      </c>
      <c r="AY744" s="231" t="s">
        <v>132</v>
      </c>
    </row>
    <row r="745" spans="1:65" s="2" customFormat="1" ht="24.15" customHeight="1">
      <c r="A745" s="33"/>
      <c r="B745" s="34"/>
      <c r="C745" s="186" t="s">
        <v>586</v>
      </c>
      <c r="D745" s="186" t="s">
        <v>135</v>
      </c>
      <c r="E745" s="187" t="s">
        <v>1001</v>
      </c>
      <c r="F745" s="188" t="s">
        <v>1002</v>
      </c>
      <c r="G745" s="189" t="s">
        <v>240</v>
      </c>
      <c r="H745" s="190">
        <v>42.15</v>
      </c>
      <c r="I745" s="191"/>
      <c r="J745" s="192">
        <f>ROUND(I745*H745,2)</f>
        <v>0</v>
      </c>
      <c r="K745" s="193"/>
      <c r="L745" s="38"/>
      <c r="M745" s="194" t="s">
        <v>1</v>
      </c>
      <c r="N745" s="195" t="s">
        <v>42</v>
      </c>
      <c r="O745" s="70"/>
      <c r="P745" s="196">
        <f>O745*H745</f>
        <v>0</v>
      </c>
      <c r="Q745" s="196">
        <v>0</v>
      </c>
      <c r="R745" s="196">
        <f>Q745*H745</f>
        <v>0</v>
      </c>
      <c r="S745" s="196">
        <v>0</v>
      </c>
      <c r="T745" s="197">
        <f>S745*H745</f>
        <v>0</v>
      </c>
      <c r="U745" s="33"/>
      <c r="V745" s="33"/>
      <c r="W745" s="33"/>
      <c r="X745" s="33"/>
      <c r="Y745" s="33"/>
      <c r="Z745" s="33"/>
      <c r="AA745" s="33"/>
      <c r="AB745" s="33"/>
      <c r="AC745" s="33"/>
      <c r="AD745" s="33"/>
      <c r="AE745" s="33"/>
      <c r="AR745" s="198" t="s">
        <v>182</v>
      </c>
      <c r="AT745" s="198" t="s">
        <v>135</v>
      </c>
      <c r="AU745" s="198" t="s">
        <v>84</v>
      </c>
      <c r="AY745" s="16" t="s">
        <v>132</v>
      </c>
      <c r="BE745" s="199">
        <f>IF(N745="základní",J745,0)</f>
        <v>0</v>
      </c>
      <c r="BF745" s="199">
        <f>IF(N745="snížená",J745,0)</f>
        <v>0</v>
      </c>
      <c r="BG745" s="199">
        <f>IF(N745="zákl. přenesená",J745,0)</f>
        <v>0</v>
      </c>
      <c r="BH745" s="199">
        <f>IF(N745="sníž. přenesená",J745,0)</f>
        <v>0</v>
      </c>
      <c r="BI745" s="199">
        <f>IF(N745="nulová",J745,0)</f>
        <v>0</v>
      </c>
      <c r="BJ745" s="16" t="s">
        <v>84</v>
      </c>
      <c r="BK745" s="199">
        <f>ROUND(I745*H745,2)</f>
        <v>0</v>
      </c>
      <c r="BL745" s="16" t="s">
        <v>182</v>
      </c>
      <c r="BM745" s="198" t="s">
        <v>1003</v>
      </c>
    </row>
    <row r="746" spans="1:65" s="2" customFormat="1" ht="10">
      <c r="A746" s="33"/>
      <c r="B746" s="34"/>
      <c r="C746" s="35"/>
      <c r="D746" s="200" t="s">
        <v>141</v>
      </c>
      <c r="E746" s="35"/>
      <c r="F746" s="201" t="s">
        <v>1002</v>
      </c>
      <c r="G746" s="35"/>
      <c r="H746" s="35"/>
      <c r="I746" s="202"/>
      <c r="J746" s="35"/>
      <c r="K746" s="35"/>
      <c r="L746" s="38"/>
      <c r="M746" s="203"/>
      <c r="N746" s="204"/>
      <c r="O746" s="70"/>
      <c r="P746" s="70"/>
      <c r="Q746" s="70"/>
      <c r="R746" s="70"/>
      <c r="S746" s="70"/>
      <c r="T746" s="71"/>
      <c r="U746" s="33"/>
      <c r="V746" s="33"/>
      <c r="W746" s="33"/>
      <c r="X746" s="33"/>
      <c r="Y746" s="33"/>
      <c r="Z746" s="33"/>
      <c r="AA746" s="33"/>
      <c r="AB746" s="33"/>
      <c r="AC746" s="33"/>
      <c r="AD746" s="33"/>
      <c r="AE746" s="33"/>
      <c r="AT746" s="16" t="s">
        <v>141</v>
      </c>
      <c r="AU746" s="16" t="s">
        <v>84</v>
      </c>
    </row>
    <row r="747" spans="1:65" s="2" customFormat="1" ht="21.75" customHeight="1">
      <c r="A747" s="33"/>
      <c r="B747" s="34"/>
      <c r="C747" s="186" t="s">
        <v>1004</v>
      </c>
      <c r="D747" s="186" t="s">
        <v>135</v>
      </c>
      <c r="E747" s="187" t="s">
        <v>1005</v>
      </c>
      <c r="F747" s="188" t="s">
        <v>1006</v>
      </c>
      <c r="G747" s="189" t="s">
        <v>240</v>
      </c>
      <c r="H747" s="190">
        <v>113.65</v>
      </c>
      <c r="I747" s="191"/>
      <c r="J747" s="192">
        <f>ROUND(I747*H747,2)</f>
        <v>0</v>
      </c>
      <c r="K747" s="193"/>
      <c r="L747" s="38"/>
      <c r="M747" s="194" t="s">
        <v>1</v>
      </c>
      <c r="N747" s="195" t="s">
        <v>42</v>
      </c>
      <c r="O747" s="70"/>
      <c r="P747" s="196">
        <f>O747*H747</f>
        <v>0</v>
      </c>
      <c r="Q747" s="196">
        <v>0</v>
      </c>
      <c r="R747" s="196">
        <f>Q747*H747</f>
        <v>0</v>
      </c>
      <c r="S747" s="196">
        <v>0</v>
      </c>
      <c r="T747" s="197">
        <f>S747*H747</f>
        <v>0</v>
      </c>
      <c r="U747" s="33"/>
      <c r="V747" s="33"/>
      <c r="W747" s="33"/>
      <c r="X747" s="33"/>
      <c r="Y747" s="33"/>
      <c r="Z747" s="33"/>
      <c r="AA747" s="33"/>
      <c r="AB747" s="33"/>
      <c r="AC747" s="33"/>
      <c r="AD747" s="33"/>
      <c r="AE747" s="33"/>
      <c r="AR747" s="198" t="s">
        <v>182</v>
      </c>
      <c r="AT747" s="198" t="s">
        <v>135</v>
      </c>
      <c r="AU747" s="198" t="s">
        <v>84</v>
      </c>
      <c r="AY747" s="16" t="s">
        <v>132</v>
      </c>
      <c r="BE747" s="199">
        <f>IF(N747="základní",J747,0)</f>
        <v>0</v>
      </c>
      <c r="BF747" s="199">
        <f>IF(N747="snížená",J747,0)</f>
        <v>0</v>
      </c>
      <c r="BG747" s="199">
        <f>IF(N747="zákl. přenesená",J747,0)</f>
        <v>0</v>
      </c>
      <c r="BH747" s="199">
        <f>IF(N747="sníž. přenesená",J747,0)</f>
        <v>0</v>
      </c>
      <c r="BI747" s="199">
        <f>IF(N747="nulová",J747,0)</f>
        <v>0</v>
      </c>
      <c r="BJ747" s="16" t="s">
        <v>84</v>
      </c>
      <c r="BK747" s="199">
        <f>ROUND(I747*H747,2)</f>
        <v>0</v>
      </c>
      <c r="BL747" s="16" t="s">
        <v>182</v>
      </c>
      <c r="BM747" s="198" t="s">
        <v>1007</v>
      </c>
    </row>
    <row r="748" spans="1:65" s="2" customFormat="1" ht="10">
      <c r="A748" s="33"/>
      <c r="B748" s="34"/>
      <c r="C748" s="35"/>
      <c r="D748" s="200" t="s">
        <v>141</v>
      </c>
      <c r="E748" s="35"/>
      <c r="F748" s="201" t="s">
        <v>1006</v>
      </c>
      <c r="G748" s="35"/>
      <c r="H748" s="35"/>
      <c r="I748" s="202"/>
      <c r="J748" s="35"/>
      <c r="K748" s="35"/>
      <c r="L748" s="38"/>
      <c r="M748" s="203"/>
      <c r="N748" s="204"/>
      <c r="O748" s="70"/>
      <c r="P748" s="70"/>
      <c r="Q748" s="70"/>
      <c r="R748" s="70"/>
      <c r="S748" s="70"/>
      <c r="T748" s="71"/>
      <c r="U748" s="33"/>
      <c r="V748" s="33"/>
      <c r="W748" s="33"/>
      <c r="X748" s="33"/>
      <c r="Y748" s="33"/>
      <c r="Z748" s="33"/>
      <c r="AA748" s="33"/>
      <c r="AB748" s="33"/>
      <c r="AC748" s="33"/>
      <c r="AD748" s="33"/>
      <c r="AE748" s="33"/>
      <c r="AT748" s="16" t="s">
        <v>141</v>
      </c>
      <c r="AU748" s="16" t="s">
        <v>84</v>
      </c>
    </row>
    <row r="749" spans="1:65" s="13" customFormat="1" ht="10">
      <c r="B749" s="210"/>
      <c r="C749" s="211"/>
      <c r="D749" s="200" t="s">
        <v>227</v>
      </c>
      <c r="E749" s="212" t="s">
        <v>1</v>
      </c>
      <c r="F749" s="213" t="s">
        <v>1008</v>
      </c>
      <c r="G749" s="211"/>
      <c r="H749" s="214">
        <v>113.65</v>
      </c>
      <c r="I749" s="215"/>
      <c r="J749" s="211"/>
      <c r="K749" s="211"/>
      <c r="L749" s="216"/>
      <c r="M749" s="217"/>
      <c r="N749" s="218"/>
      <c r="O749" s="218"/>
      <c r="P749" s="218"/>
      <c r="Q749" s="218"/>
      <c r="R749" s="218"/>
      <c r="S749" s="218"/>
      <c r="T749" s="219"/>
      <c r="AT749" s="220" t="s">
        <v>227</v>
      </c>
      <c r="AU749" s="220" t="s">
        <v>84</v>
      </c>
      <c r="AV749" s="13" t="s">
        <v>86</v>
      </c>
      <c r="AW749" s="13" t="s">
        <v>33</v>
      </c>
      <c r="AX749" s="13" t="s">
        <v>77</v>
      </c>
      <c r="AY749" s="220" t="s">
        <v>132</v>
      </c>
    </row>
    <row r="750" spans="1:65" s="14" customFormat="1" ht="10">
      <c r="B750" s="221"/>
      <c r="C750" s="222"/>
      <c r="D750" s="200" t="s">
        <v>227</v>
      </c>
      <c r="E750" s="223" t="s">
        <v>1</v>
      </c>
      <c r="F750" s="224" t="s">
        <v>229</v>
      </c>
      <c r="G750" s="222"/>
      <c r="H750" s="225">
        <v>113.65</v>
      </c>
      <c r="I750" s="226"/>
      <c r="J750" s="222"/>
      <c r="K750" s="222"/>
      <c r="L750" s="227"/>
      <c r="M750" s="228"/>
      <c r="N750" s="229"/>
      <c r="O750" s="229"/>
      <c r="P750" s="229"/>
      <c r="Q750" s="229"/>
      <c r="R750" s="229"/>
      <c r="S750" s="229"/>
      <c r="T750" s="230"/>
      <c r="AT750" s="231" t="s">
        <v>227</v>
      </c>
      <c r="AU750" s="231" t="s">
        <v>84</v>
      </c>
      <c r="AV750" s="14" t="s">
        <v>153</v>
      </c>
      <c r="AW750" s="14" t="s">
        <v>33</v>
      </c>
      <c r="AX750" s="14" t="s">
        <v>84</v>
      </c>
      <c r="AY750" s="231" t="s">
        <v>132</v>
      </c>
    </row>
    <row r="751" spans="1:65" s="2" customFormat="1" ht="24.15" customHeight="1">
      <c r="A751" s="33"/>
      <c r="B751" s="34"/>
      <c r="C751" s="186" t="s">
        <v>590</v>
      </c>
      <c r="D751" s="186" t="s">
        <v>135</v>
      </c>
      <c r="E751" s="187" t="s">
        <v>1009</v>
      </c>
      <c r="F751" s="188" t="s">
        <v>1010</v>
      </c>
      <c r="G751" s="189" t="s">
        <v>226</v>
      </c>
      <c r="H751" s="190">
        <v>60.2</v>
      </c>
      <c r="I751" s="191"/>
      <c r="J751" s="192">
        <f>ROUND(I751*H751,2)</f>
        <v>0</v>
      </c>
      <c r="K751" s="193"/>
      <c r="L751" s="38"/>
      <c r="M751" s="194" t="s">
        <v>1</v>
      </c>
      <c r="N751" s="195" t="s">
        <v>42</v>
      </c>
      <c r="O751" s="70"/>
      <c r="P751" s="196">
        <f>O751*H751</f>
        <v>0</v>
      </c>
      <c r="Q751" s="196">
        <v>0</v>
      </c>
      <c r="R751" s="196">
        <f>Q751*H751</f>
        <v>0</v>
      </c>
      <c r="S751" s="196">
        <v>0</v>
      </c>
      <c r="T751" s="197">
        <f>S751*H751</f>
        <v>0</v>
      </c>
      <c r="U751" s="33"/>
      <c r="V751" s="33"/>
      <c r="W751" s="33"/>
      <c r="X751" s="33"/>
      <c r="Y751" s="33"/>
      <c r="Z751" s="33"/>
      <c r="AA751" s="33"/>
      <c r="AB751" s="33"/>
      <c r="AC751" s="33"/>
      <c r="AD751" s="33"/>
      <c r="AE751" s="33"/>
      <c r="AR751" s="198" t="s">
        <v>182</v>
      </c>
      <c r="AT751" s="198" t="s">
        <v>135</v>
      </c>
      <c r="AU751" s="198" t="s">
        <v>84</v>
      </c>
      <c r="AY751" s="16" t="s">
        <v>132</v>
      </c>
      <c r="BE751" s="199">
        <f>IF(N751="základní",J751,0)</f>
        <v>0</v>
      </c>
      <c r="BF751" s="199">
        <f>IF(N751="snížená",J751,0)</f>
        <v>0</v>
      </c>
      <c r="BG751" s="199">
        <f>IF(N751="zákl. přenesená",J751,0)</f>
        <v>0</v>
      </c>
      <c r="BH751" s="199">
        <f>IF(N751="sníž. přenesená",J751,0)</f>
        <v>0</v>
      </c>
      <c r="BI751" s="199">
        <f>IF(N751="nulová",J751,0)</f>
        <v>0</v>
      </c>
      <c r="BJ751" s="16" t="s">
        <v>84</v>
      </c>
      <c r="BK751" s="199">
        <f>ROUND(I751*H751,2)</f>
        <v>0</v>
      </c>
      <c r="BL751" s="16" t="s">
        <v>182</v>
      </c>
      <c r="BM751" s="198" t="s">
        <v>1011</v>
      </c>
    </row>
    <row r="752" spans="1:65" s="2" customFormat="1" ht="18">
      <c r="A752" s="33"/>
      <c r="B752" s="34"/>
      <c r="C752" s="35"/>
      <c r="D752" s="200" t="s">
        <v>141</v>
      </c>
      <c r="E752" s="35"/>
      <c r="F752" s="201" t="s">
        <v>1010</v>
      </c>
      <c r="G752" s="35"/>
      <c r="H752" s="35"/>
      <c r="I752" s="202"/>
      <c r="J752" s="35"/>
      <c r="K752" s="35"/>
      <c r="L752" s="38"/>
      <c r="M752" s="203"/>
      <c r="N752" s="204"/>
      <c r="O752" s="70"/>
      <c r="P752" s="70"/>
      <c r="Q752" s="70"/>
      <c r="R752" s="70"/>
      <c r="S752" s="70"/>
      <c r="T752" s="71"/>
      <c r="U752" s="33"/>
      <c r="V752" s="33"/>
      <c r="W752" s="33"/>
      <c r="X752" s="33"/>
      <c r="Y752" s="33"/>
      <c r="Z752" s="33"/>
      <c r="AA752" s="33"/>
      <c r="AB752" s="33"/>
      <c r="AC752" s="33"/>
      <c r="AD752" s="33"/>
      <c r="AE752" s="33"/>
      <c r="AT752" s="16" t="s">
        <v>141</v>
      </c>
      <c r="AU752" s="16" t="s">
        <v>84</v>
      </c>
    </row>
    <row r="753" spans="1:65" s="2" customFormat="1" ht="18">
      <c r="A753" s="33"/>
      <c r="B753" s="34"/>
      <c r="C753" s="35"/>
      <c r="D753" s="200" t="s">
        <v>142</v>
      </c>
      <c r="E753" s="35"/>
      <c r="F753" s="205" t="s">
        <v>1012</v>
      </c>
      <c r="G753" s="35"/>
      <c r="H753" s="35"/>
      <c r="I753" s="202"/>
      <c r="J753" s="35"/>
      <c r="K753" s="35"/>
      <c r="L753" s="38"/>
      <c r="M753" s="203"/>
      <c r="N753" s="204"/>
      <c r="O753" s="70"/>
      <c r="P753" s="70"/>
      <c r="Q753" s="70"/>
      <c r="R753" s="70"/>
      <c r="S753" s="70"/>
      <c r="T753" s="71"/>
      <c r="U753" s="33"/>
      <c r="V753" s="33"/>
      <c r="W753" s="33"/>
      <c r="X753" s="33"/>
      <c r="Y753" s="33"/>
      <c r="Z753" s="33"/>
      <c r="AA753" s="33"/>
      <c r="AB753" s="33"/>
      <c r="AC753" s="33"/>
      <c r="AD753" s="33"/>
      <c r="AE753" s="33"/>
      <c r="AT753" s="16" t="s">
        <v>142</v>
      </c>
      <c r="AU753" s="16" t="s">
        <v>84</v>
      </c>
    </row>
    <row r="754" spans="1:65" s="2" customFormat="1" ht="33" customHeight="1">
      <c r="A754" s="33"/>
      <c r="B754" s="34"/>
      <c r="C754" s="186" t="s">
        <v>1013</v>
      </c>
      <c r="D754" s="186" t="s">
        <v>135</v>
      </c>
      <c r="E754" s="187" t="s">
        <v>1014</v>
      </c>
      <c r="F754" s="188" t="s">
        <v>1015</v>
      </c>
      <c r="G754" s="189" t="s">
        <v>226</v>
      </c>
      <c r="H754" s="190">
        <v>379.49</v>
      </c>
      <c r="I754" s="191"/>
      <c r="J754" s="192">
        <f>ROUND(I754*H754,2)</f>
        <v>0</v>
      </c>
      <c r="K754" s="193"/>
      <c r="L754" s="38"/>
      <c r="M754" s="194" t="s">
        <v>1</v>
      </c>
      <c r="N754" s="195" t="s">
        <v>42</v>
      </c>
      <c r="O754" s="70"/>
      <c r="P754" s="196">
        <f>O754*H754</f>
        <v>0</v>
      </c>
      <c r="Q754" s="196">
        <v>0</v>
      </c>
      <c r="R754" s="196">
        <f>Q754*H754</f>
        <v>0</v>
      </c>
      <c r="S754" s="196">
        <v>0</v>
      </c>
      <c r="T754" s="197">
        <f>S754*H754</f>
        <v>0</v>
      </c>
      <c r="U754" s="33"/>
      <c r="V754" s="33"/>
      <c r="W754" s="33"/>
      <c r="X754" s="33"/>
      <c r="Y754" s="33"/>
      <c r="Z754" s="33"/>
      <c r="AA754" s="33"/>
      <c r="AB754" s="33"/>
      <c r="AC754" s="33"/>
      <c r="AD754" s="33"/>
      <c r="AE754" s="33"/>
      <c r="AR754" s="198" t="s">
        <v>182</v>
      </c>
      <c r="AT754" s="198" t="s">
        <v>135</v>
      </c>
      <c r="AU754" s="198" t="s">
        <v>84</v>
      </c>
      <c r="AY754" s="16" t="s">
        <v>132</v>
      </c>
      <c r="BE754" s="199">
        <f>IF(N754="základní",J754,0)</f>
        <v>0</v>
      </c>
      <c r="BF754" s="199">
        <f>IF(N754="snížená",J754,0)</f>
        <v>0</v>
      </c>
      <c r="BG754" s="199">
        <f>IF(N754="zákl. přenesená",J754,0)</f>
        <v>0</v>
      </c>
      <c r="BH754" s="199">
        <f>IF(N754="sníž. přenesená",J754,0)</f>
        <v>0</v>
      </c>
      <c r="BI754" s="199">
        <f>IF(N754="nulová",J754,0)</f>
        <v>0</v>
      </c>
      <c r="BJ754" s="16" t="s">
        <v>84</v>
      </c>
      <c r="BK754" s="199">
        <f>ROUND(I754*H754,2)</f>
        <v>0</v>
      </c>
      <c r="BL754" s="16" t="s">
        <v>182</v>
      </c>
      <c r="BM754" s="198" t="s">
        <v>1016</v>
      </c>
    </row>
    <row r="755" spans="1:65" s="2" customFormat="1" ht="18">
      <c r="A755" s="33"/>
      <c r="B755" s="34"/>
      <c r="C755" s="35"/>
      <c r="D755" s="200" t="s">
        <v>141</v>
      </c>
      <c r="E755" s="35"/>
      <c r="F755" s="201" t="s">
        <v>1015</v>
      </c>
      <c r="G755" s="35"/>
      <c r="H755" s="35"/>
      <c r="I755" s="202"/>
      <c r="J755" s="35"/>
      <c r="K755" s="35"/>
      <c r="L755" s="38"/>
      <c r="M755" s="203"/>
      <c r="N755" s="204"/>
      <c r="O755" s="70"/>
      <c r="P755" s="70"/>
      <c r="Q755" s="70"/>
      <c r="R755" s="70"/>
      <c r="S755" s="70"/>
      <c r="T755" s="71"/>
      <c r="U755" s="33"/>
      <c r="V755" s="33"/>
      <c r="W755" s="33"/>
      <c r="X755" s="33"/>
      <c r="Y755" s="33"/>
      <c r="Z755" s="33"/>
      <c r="AA755" s="33"/>
      <c r="AB755" s="33"/>
      <c r="AC755" s="33"/>
      <c r="AD755" s="33"/>
      <c r="AE755" s="33"/>
      <c r="AT755" s="16" t="s">
        <v>141</v>
      </c>
      <c r="AU755" s="16" t="s">
        <v>84</v>
      </c>
    </row>
    <row r="756" spans="1:65" s="13" customFormat="1" ht="10">
      <c r="B756" s="210"/>
      <c r="C756" s="211"/>
      <c r="D756" s="200" t="s">
        <v>227</v>
      </c>
      <c r="E756" s="212" t="s">
        <v>1</v>
      </c>
      <c r="F756" s="213" t="s">
        <v>1017</v>
      </c>
      <c r="G756" s="211"/>
      <c r="H756" s="214">
        <v>320.565</v>
      </c>
      <c r="I756" s="215"/>
      <c r="J756" s="211"/>
      <c r="K756" s="211"/>
      <c r="L756" s="216"/>
      <c r="M756" s="217"/>
      <c r="N756" s="218"/>
      <c r="O756" s="218"/>
      <c r="P756" s="218"/>
      <c r="Q756" s="218"/>
      <c r="R756" s="218"/>
      <c r="S756" s="218"/>
      <c r="T756" s="219"/>
      <c r="AT756" s="220" t="s">
        <v>227</v>
      </c>
      <c r="AU756" s="220" t="s">
        <v>84</v>
      </c>
      <c r="AV756" s="13" t="s">
        <v>86</v>
      </c>
      <c r="AW756" s="13" t="s">
        <v>33</v>
      </c>
      <c r="AX756" s="13" t="s">
        <v>77</v>
      </c>
      <c r="AY756" s="220" t="s">
        <v>132</v>
      </c>
    </row>
    <row r="757" spans="1:65" s="13" customFormat="1" ht="10">
      <c r="B757" s="210"/>
      <c r="C757" s="211"/>
      <c r="D757" s="200" t="s">
        <v>227</v>
      </c>
      <c r="E757" s="212" t="s">
        <v>1</v>
      </c>
      <c r="F757" s="213" t="s">
        <v>1018</v>
      </c>
      <c r="G757" s="211"/>
      <c r="H757" s="214">
        <v>74.924999999999997</v>
      </c>
      <c r="I757" s="215"/>
      <c r="J757" s="211"/>
      <c r="K757" s="211"/>
      <c r="L757" s="216"/>
      <c r="M757" s="217"/>
      <c r="N757" s="218"/>
      <c r="O757" s="218"/>
      <c r="P757" s="218"/>
      <c r="Q757" s="218"/>
      <c r="R757" s="218"/>
      <c r="S757" s="218"/>
      <c r="T757" s="219"/>
      <c r="AT757" s="220" t="s">
        <v>227</v>
      </c>
      <c r="AU757" s="220" t="s">
        <v>84</v>
      </c>
      <c r="AV757" s="13" t="s">
        <v>86</v>
      </c>
      <c r="AW757" s="13" t="s">
        <v>33</v>
      </c>
      <c r="AX757" s="13" t="s">
        <v>77</v>
      </c>
      <c r="AY757" s="220" t="s">
        <v>132</v>
      </c>
    </row>
    <row r="758" spans="1:65" s="13" customFormat="1" ht="10">
      <c r="B758" s="210"/>
      <c r="C758" s="211"/>
      <c r="D758" s="200" t="s">
        <v>227</v>
      </c>
      <c r="E758" s="212" t="s">
        <v>1</v>
      </c>
      <c r="F758" s="213" t="s">
        <v>1019</v>
      </c>
      <c r="G758" s="211"/>
      <c r="H758" s="214">
        <v>-16</v>
      </c>
      <c r="I758" s="215"/>
      <c r="J758" s="211"/>
      <c r="K758" s="211"/>
      <c r="L758" s="216"/>
      <c r="M758" s="217"/>
      <c r="N758" s="218"/>
      <c r="O758" s="218"/>
      <c r="P758" s="218"/>
      <c r="Q758" s="218"/>
      <c r="R758" s="218"/>
      <c r="S758" s="218"/>
      <c r="T758" s="219"/>
      <c r="AT758" s="220" t="s">
        <v>227</v>
      </c>
      <c r="AU758" s="220" t="s">
        <v>84</v>
      </c>
      <c r="AV758" s="13" t="s">
        <v>86</v>
      </c>
      <c r="AW758" s="13" t="s">
        <v>33</v>
      </c>
      <c r="AX758" s="13" t="s">
        <v>77</v>
      </c>
      <c r="AY758" s="220" t="s">
        <v>132</v>
      </c>
    </row>
    <row r="759" spans="1:65" s="14" customFormat="1" ht="10">
      <c r="B759" s="221"/>
      <c r="C759" s="222"/>
      <c r="D759" s="200" t="s">
        <v>227</v>
      </c>
      <c r="E759" s="223" t="s">
        <v>1</v>
      </c>
      <c r="F759" s="224" t="s">
        <v>229</v>
      </c>
      <c r="G759" s="222"/>
      <c r="H759" s="225">
        <v>379.49</v>
      </c>
      <c r="I759" s="226"/>
      <c r="J759" s="222"/>
      <c r="K759" s="222"/>
      <c r="L759" s="227"/>
      <c r="M759" s="228"/>
      <c r="N759" s="229"/>
      <c r="O759" s="229"/>
      <c r="P759" s="229"/>
      <c r="Q759" s="229"/>
      <c r="R759" s="229"/>
      <c r="S759" s="229"/>
      <c r="T759" s="230"/>
      <c r="AT759" s="231" t="s">
        <v>227</v>
      </c>
      <c r="AU759" s="231" t="s">
        <v>84</v>
      </c>
      <c r="AV759" s="14" t="s">
        <v>153</v>
      </c>
      <c r="AW759" s="14" t="s">
        <v>33</v>
      </c>
      <c r="AX759" s="14" t="s">
        <v>84</v>
      </c>
      <c r="AY759" s="231" t="s">
        <v>132</v>
      </c>
    </row>
    <row r="760" spans="1:65" s="2" customFormat="1" ht="24.15" customHeight="1">
      <c r="A760" s="33"/>
      <c r="B760" s="34"/>
      <c r="C760" s="186" t="s">
        <v>593</v>
      </c>
      <c r="D760" s="186" t="s">
        <v>135</v>
      </c>
      <c r="E760" s="187" t="s">
        <v>1020</v>
      </c>
      <c r="F760" s="188" t="s">
        <v>1021</v>
      </c>
      <c r="G760" s="189" t="s">
        <v>226</v>
      </c>
      <c r="H760" s="190">
        <v>379.5</v>
      </c>
      <c r="I760" s="191"/>
      <c r="J760" s="192">
        <f>ROUND(I760*H760,2)</f>
        <v>0</v>
      </c>
      <c r="K760" s="193"/>
      <c r="L760" s="38"/>
      <c r="M760" s="194" t="s">
        <v>1</v>
      </c>
      <c r="N760" s="195" t="s">
        <v>42</v>
      </c>
      <c r="O760" s="70"/>
      <c r="P760" s="196">
        <f>O760*H760</f>
        <v>0</v>
      </c>
      <c r="Q760" s="196">
        <v>0</v>
      </c>
      <c r="R760" s="196">
        <f>Q760*H760</f>
        <v>0</v>
      </c>
      <c r="S760" s="196">
        <v>0</v>
      </c>
      <c r="T760" s="197">
        <f>S760*H760</f>
        <v>0</v>
      </c>
      <c r="U760" s="33"/>
      <c r="V760" s="33"/>
      <c r="W760" s="33"/>
      <c r="X760" s="33"/>
      <c r="Y760" s="33"/>
      <c r="Z760" s="33"/>
      <c r="AA760" s="33"/>
      <c r="AB760" s="33"/>
      <c r="AC760" s="33"/>
      <c r="AD760" s="33"/>
      <c r="AE760" s="33"/>
      <c r="AR760" s="198" t="s">
        <v>182</v>
      </c>
      <c r="AT760" s="198" t="s">
        <v>135</v>
      </c>
      <c r="AU760" s="198" t="s">
        <v>84</v>
      </c>
      <c r="AY760" s="16" t="s">
        <v>132</v>
      </c>
      <c r="BE760" s="199">
        <f>IF(N760="základní",J760,0)</f>
        <v>0</v>
      </c>
      <c r="BF760" s="199">
        <f>IF(N760="snížená",J760,0)</f>
        <v>0</v>
      </c>
      <c r="BG760" s="199">
        <f>IF(N760="zákl. přenesená",J760,0)</f>
        <v>0</v>
      </c>
      <c r="BH760" s="199">
        <f>IF(N760="sníž. přenesená",J760,0)</f>
        <v>0</v>
      </c>
      <c r="BI760" s="199">
        <f>IF(N760="nulová",J760,0)</f>
        <v>0</v>
      </c>
      <c r="BJ760" s="16" t="s">
        <v>84</v>
      </c>
      <c r="BK760" s="199">
        <f>ROUND(I760*H760,2)</f>
        <v>0</v>
      </c>
      <c r="BL760" s="16" t="s">
        <v>182</v>
      </c>
      <c r="BM760" s="198" t="s">
        <v>1022</v>
      </c>
    </row>
    <row r="761" spans="1:65" s="2" customFormat="1" ht="18">
      <c r="A761" s="33"/>
      <c r="B761" s="34"/>
      <c r="C761" s="35"/>
      <c r="D761" s="200" t="s">
        <v>141</v>
      </c>
      <c r="E761" s="35"/>
      <c r="F761" s="201" t="s">
        <v>1021</v>
      </c>
      <c r="G761" s="35"/>
      <c r="H761" s="35"/>
      <c r="I761" s="202"/>
      <c r="J761" s="35"/>
      <c r="K761" s="35"/>
      <c r="L761" s="38"/>
      <c r="M761" s="203"/>
      <c r="N761" s="204"/>
      <c r="O761" s="70"/>
      <c r="P761" s="70"/>
      <c r="Q761" s="70"/>
      <c r="R761" s="70"/>
      <c r="S761" s="70"/>
      <c r="T761" s="71"/>
      <c r="U761" s="33"/>
      <c r="V761" s="33"/>
      <c r="W761" s="33"/>
      <c r="X761" s="33"/>
      <c r="Y761" s="33"/>
      <c r="Z761" s="33"/>
      <c r="AA761" s="33"/>
      <c r="AB761" s="33"/>
      <c r="AC761" s="33"/>
      <c r="AD761" s="33"/>
      <c r="AE761" s="33"/>
      <c r="AT761" s="16" t="s">
        <v>141</v>
      </c>
      <c r="AU761" s="16" t="s">
        <v>84</v>
      </c>
    </row>
    <row r="762" spans="1:65" s="2" customFormat="1" ht="24.15" customHeight="1">
      <c r="A762" s="33"/>
      <c r="B762" s="34"/>
      <c r="C762" s="186" t="s">
        <v>1023</v>
      </c>
      <c r="D762" s="186" t="s">
        <v>135</v>
      </c>
      <c r="E762" s="187" t="s">
        <v>1024</v>
      </c>
      <c r="F762" s="188" t="s">
        <v>1025</v>
      </c>
      <c r="G762" s="189" t="s">
        <v>226</v>
      </c>
      <c r="H762" s="190">
        <v>21.25</v>
      </c>
      <c r="I762" s="191"/>
      <c r="J762" s="192">
        <f>ROUND(I762*H762,2)</f>
        <v>0</v>
      </c>
      <c r="K762" s="193"/>
      <c r="L762" s="38"/>
      <c r="M762" s="194" t="s">
        <v>1</v>
      </c>
      <c r="N762" s="195" t="s">
        <v>42</v>
      </c>
      <c r="O762" s="70"/>
      <c r="P762" s="196">
        <f>O762*H762</f>
        <v>0</v>
      </c>
      <c r="Q762" s="196">
        <v>0</v>
      </c>
      <c r="R762" s="196">
        <f>Q762*H762</f>
        <v>0</v>
      </c>
      <c r="S762" s="196">
        <v>0</v>
      </c>
      <c r="T762" s="197">
        <f>S762*H762</f>
        <v>0</v>
      </c>
      <c r="U762" s="33"/>
      <c r="V762" s="33"/>
      <c r="W762" s="33"/>
      <c r="X762" s="33"/>
      <c r="Y762" s="33"/>
      <c r="Z762" s="33"/>
      <c r="AA762" s="33"/>
      <c r="AB762" s="33"/>
      <c r="AC762" s="33"/>
      <c r="AD762" s="33"/>
      <c r="AE762" s="33"/>
      <c r="AR762" s="198" t="s">
        <v>182</v>
      </c>
      <c r="AT762" s="198" t="s">
        <v>135</v>
      </c>
      <c r="AU762" s="198" t="s">
        <v>84</v>
      </c>
      <c r="AY762" s="16" t="s">
        <v>132</v>
      </c>
      <c r="BE762" s="199">
        <f>IF(N762="základní",J762,0)</f>
        <v>0</v>
      </c>
      <c r="BF762" s="199">
        <f>IF(N762="snížená",J762,0)</f>
        <v>0</v>
      </c>
      <c r="BG762" s="199">
        <f>IF(N762="zákl. přenesená",J762,0)</f>
        <v>0</v>
      </c>
      <c r="BH762" s="199">
        <f>IF(N762="sníž. přenesená",J762,0)</f>
        <v>0</v>
      </c>
      <c r="BI762" s="199">
        <f>IF(N762="nulová",J762,0)</f>
        <v>0</v>
      </c>
      <c r="BJ762" s="16" t="s">
        <v>84</v>
      </c>
      <c r="BK762" s="199">
        <f>ROUND(I762*H762,2)</f>
        <v>0</v>
      </c>
      <c r="BL762" s="16" t="s">
        <v>182</v>
      </c>
      <c r="BM762" s="198" t="s">
        <v>1026</v>
      </c>
    </row>
    <row r="763" spans="1:65" s="2" customFormat="1" ht="18">
      <c r="A763" s="33"/>
      <c r="B763" s="34"/>
      <c r="C763" s="35"/>
      <c r="D763" s="200" t="s">
        <v>141</v>
      </c>
      <c r="E763" s="35"/>
      <c r="F763" s="201" t="s">
        <v>1025</v>
      </c>
      <c r="G763" s="35"/>
      <c r="H763" s="35"/>
      <c r="I763" s="202"/>
      <c r="J763" s="35"/>
      <c r="K763" s="35"/>
      <c r="L763" s="38"/>
      <c r="M763" s="203"/>
      <c r="N763" s="204"/>
      <c r="O763" s="70"/>
      <c r="P763" s="70"/>
      <c r="Q763" s="70"/>
      <c r="R763" s="70"/>
      <c r="S763" s="70"/>
      <c r="T763" s="71"/>
      <c r="U763" s="33"/>
      <c r="V763" s="33"/>
      <c r="W763" s="33"/>
      <c r="X763" s="33"/>
      <c r="Y763" s="33"/>
      <c r="Z763" s="33"/>
      <c r="AA763" s="33"/>
      <c r="AB763" s="33"/>
      <c r="AC763" s="33"/>
      <c r="AD763" s="33"/>
      <c r="AE763" s="33"/>
      <c r="AT763" s="16" t="s">
        <v>141</v>
      </c>
      <c r="AU763" s="16" t="s">
        <v>84</v>
      </c>
    </row>
    <row r="764" spans="1:65" s="2" customFormat="1" ht="27">
      <c r="A764" s="33"/>
      <c r="B764" s="34"/>
      <c r="C764" s="35"/>
      <c r="D764" s="200" t="s">
        <v>142</v>
      </c>
      <c r="E764" s="35"/>
      <c r="F764" s="205" t="s">
        <v>1027</v>
      </c>
      <c r="G764" s="35"/>
      <c r="H764" s="35"/>
      <c r="I764" s="202"/>
      <c r="J764" s="35"/>
      <c r="K764" s="35"/>
      <c r="L764" s="38"/>
      <c r="M764" s="203"/>
      <c r="N764" s="204"/>
      <c r="O764" s="70"/>
      <c r="P764" s="70"/>
      <c r="Q764" s="70"/>
      <c r="R764" s="70"/>
      <c r="S764" s="70"/>
      <c r="T764" s="71"/>
      <c r="U764" s="33"/>
      <c r="V764" s="33"/>
      <c r="W764" s="33"/>
      <c r="X764" s="33"/>
      <c r="Y764" s="33"/>
      <c r="Z764" s="33"/>
      <c r="AA764" s="33"/>
      <c r="AB764" s="33"/>
      <c r="AC764" s="33"/>
      <c r="AD764" s="33"/>
      <c r="AE764" s="33"/>
      <c r="AT764" s="16" t="s">
        <v>142</v>
      </c>
      <c r="AU764" s="16" t="s">
        <v>84</v>
      </c>
    </row>
    <row r="765" spans="1:65" s="13" customFormat="1" ht="10">
      <c r="B765" s="210"/>
      <c r="C765" s="211"/>
      <c r="D765" s="200" t="s">
        <v>227</v>
      </c>
      <c r="E765" s="212" t="s">
        <v>1</v>
      </c>
      <c r="F765" s="213" t="s">
        <v>1028</v>
      </c>
      <c r="G765" s="211"/>
      <c r="H765" s="214">
        <v>21.25</v>
      </c>
      <c r="I765" s="215"/>
      <c r="J765" s="211"/>
      <c r="K765" s="211"/>
      <c r="L765" s="216"/>
      <c r="M765" s="217"/>
      <c r="N765" s="218"/>
      <c r="O765" s="218"/>
      <c r="P765" s="218"/>
      <c r="Q765" s="218"/>
      <c r="R765" s="218"/>
      <c r="S765" s="218"/>
      <c r="T765" s="219"/>
      <c r="AT765" s="220" t="s">
        <v>227</v>
      </c>
      <c r="AU765" s="220" t="s">
        <v>84</v>
      </c>
      <c r="AV765" s="13" t="s">
        <v>86</v>
      </c>
      <c r="AW765" s="13" t="s">
        <v>33</v>
      </c>
      <c r="AX765" s="13" t="s">
        <v>77</v>
      </c>
      <c r="AY765" s="220" t="s">
        <v>132</v>
      </c>
    </row>
    <row r="766" spans="1:65" s="14" customFormat="1" ht="10">
      <c r="B766" s="221"/>
      <c r="C766" s="222"/>
      <c r="D766" s="200" t="s">
        <v>227</v>
      </c>
      <c r="E766" s="223" t="s">
        <v>1</v>
      </c>
      <c r="F766" s="224" t="s">
        <v>229</v>
      </c>
      <c r="G766" s="222"/>
      <c r="H766" s="225">
        <v>21.25</v>
      </c>
      <c r="I766" s="226"/>
      <c r="J766" s="222"/>
      <c r="K766" s="222"/>
      <c r="L766" s="227"/>
      <c r="M766" s="228"/>
      <c r="N766" s="229"/>
      <c r="O766" s="229"/>
      <c r="P766" s="229"/>
      <c r="Q766" s="229"/>
      <c r="R766" s="229"/>
      <c r="S766" s="229"/>
      <c r="T766" s="230"/>
      <c r="AT766" s="231" t="s">
        <v>227</v>
      </c>
      <c r="AU766" s="231" t="s">
        <v>84</v>
      </c>
      <c r="AV766" s="14" t="s">
        <v>153</v>
      </c>
      <c r="AW766" s="14" t="s">
        <v>33</v>
      </c>
      <c r="AX766" s="14" t="s">
        <v>84</v>
      </c>
      <c r="AY766" s="231" t="s">
        <v>132</v>
      </c>
    </row>
    <row r="767" spans="1:65" s="2" customFormat="1" ht="24.15" customHeight="1">
      <c r="A767" s="33"/>
      <c r="B767" s="34"/>
      <c r="C767" s="186" t="s">
        <v>597</v>
      </c>
      <c r="D767" s="186" t="s">
        <v>135</v>
      </c>
      <c r="E767" s="187" t="s">
        <v>1029</v>
      </c>
      <c r="F767" s="188" t="s">
        <v>1030</v>
      </c>
      <c r="G767" s="189" t="s">
        <v>237</v>
      </c>
      <c r="H767" s="190">
        <v>2</v>
      </c>
      <c r="I767" s="191"/>
      <c r="J767" s="192">
        <f>ROUND(I767*H767,2)</f>
        <v>0</v>
      </c>
      <c r="K767" s="193"/>
      <c r="L767" s="38"/>
      <c r="M767" s="194" t="s">
        <v>1</v>
      </c>
      <c r="N767" s="195" t="s">
        <v>42</v>
      </c>
      <c r="O767" s="70"/>
      <c r="P767" s="196">
        <f>O767*H767</f>
        <v>0</v>
      </c>
      <c r="Q767" s="196">
        <v>0</v>
      </c>
      <c r="R767" s="196">
        <f>Q767*H767</f>
        <v>0</v>
      </c>
      <c r="S767" s="196">
        <v>0</v>
      </c>
      <c r="T767" s="197">
        <f>S767*H767</f>
        <v>0</v>
      </c>
      <c r="U767" s="33"/>
      <c r="V767" s="33"/>
      <c r="W767" s="33"/>
      <c r="X767" s="33"/>
      <c r="Y767" s="33"/>
      <c r="Z767" s="33"/>
      <c r="AA767" s="33"/>
      <c r="AB767" s="33"/>
      <c r="AC767" s="33"/>
      <c r="AD767" s="33"/>
      <c r="AE767" s="33"/>
      <c r="AR767" s="198" t="s">
        <v>182</v>
      </c>
      <c r="AT767" s="198" t="s">
        <v>135</v>
      </c>
      <c r="AU767" s="198" t="s">
        <v>84</v>
      </c>
      <c r="AY767" s="16" t="s">
        <v>132</v>
      </c>
      <c r="BE767" s="199">
        <f>IF(N767="základní",J767,0)</f>
        <v>0</v>
      </c>
      <c r="BF767" s="199">
        <f>IF(N767="snížená",J767,0)</f>
        <v>0</v>
      </c>
      <c r="BG767" s="199">
        <f>IF(N767="zákl. přenesená",J767,0)</f>
        <v>0</v>
      </c>
      <c r="BH767" s="199">
        <f>IF(N767="sníž. přenesená",J767,0)</f>
        <v>0</v>
      </c>
      <c r="BI767" s="199">
        <f>IF(N767="nulová",J767,0)</f>
        <v>0</v>
      </c>
      <c r="BJ767" s="16" t="s">
        <v>84</v>
      </c>
      <c r="BK767" s="199">
        <f>ROUND(I767*H767,2)</f>
        <v>0</v>
      </c>
      <c r="BL767" s="16" t="s">
        <v>182</v>
      </c>
      <c r="BM767" s="198" t="s">
        <v>1031</v>
      </c>
    </row>
    <row r="768" spans="1:65" s="2" customFormat="1" ht="10">
      <c r="A768" s="33"/>
      <c r="B768" s="34"/>
      <c r="C768" s="35"/>
      <c r="D768" s="200" t="s">
        <v>141</v>
      </c>
      <c r="E768" s="35"/>
      <c r="F768" s="201" t="s">
        <v>1030</v>
      </c>
      <c r="G768" s="35"/>
      <c r="H768" s="35"/>
      <c r="I768" s="202"/>
      <c r="J768" s="35"/>
      <c r="K768" s="35"/>
      <c r="L768" s="38"/>
      <c r="M768" s="203"/>
      <c r="N768" s="204"/>
      <c r="O768" s="70"/>
      <c r="P768" s="70"/>
      <c r="Q768" s="70"/>
      <c r="R768" s="70"/>
      <c r="S768" s="70"/>
      <c r="T768" s="71"/>
      <c r="U768" s="33"/>
      <c r="V768" s="33"/>
      <c r="W768" s="33"/>
      <c r="X768" s="33"/>
      <c r="Y768" s="33"/>
      <c r="Z768" s="33"/>
      <c r="AA768" s="33"/>
      <c r="AB768" s="33"/>
      <c r="AC768" s="33"/>
      <c r="AD768" s="33"/>
      <c r="AE768" s="33"/>
      <c r="AT768" s="16" t="s">
        <v>141</v>
      </c>
      <c r="AU768" s="16" t="s">
        <v>84</v>
      </c>
    </row>
    <row r="769" spans="1:65" s="2" customFormat="1" ht="24.15" customHeight="1">
      <c r="A769" s="33"/>
      <c r="B769" s="34"/>
      <c r="C769" s="186" t="s">
        <v>1032</v>
      </c>
      <c r="D769" s="186" t="s">
        <v>135</v>
      </c>
      <c r="E769" s="187" t="s">
        <v>1033</v>
      </c>
      <c r="F769" s="188" t="s">
        <v>1034</v>
      </c>
      <c r="G769" s="189" t="s">
        <v>226</v>
      </c>
      <c r="H769" s="190">
        <v>78.33</v>
      </c>
      <c r="I769" s="191"/>
      <c r="J769" s="192">
        <f>ROUND(I769*H769,2)</f>
        <v>0</v>
      </c>
      <c r="K769" s="193"/>
      <c r="L769" s="38"/>
      <c r="M769" s="194" t="s">
        <v>1</v>
      </c>
      <c r="N769" s="195" t="s">
        <v>42</v>
      </c>
      <c r="O769" s="70"/>
      <c r="P769" s="196">
        <f>O769*H769</f>
        <v>0</v>
      </c>
      <c r="Q769" s="196">
        <v>0</v>
      </c>
      <c r="R769" s="196">
        <f>Q769*H769</f>
        <v>0</v>
      </c>
      <c r="S769" s="196">
        <v>0</v>
      </c>
      <c r="T769" s="197">
        <f>S769*H769</f>
        <v>0</v>
      </c>
      <c r="U769" s="33"/>
      <c r="V769" s="33"/>
      <c r="W769" s="33"/>
      <c r="X769" s="33"/>
      <c r="Y769" s="33"/>
      <c r="Z769" s="33"/>
      <c r="AA769" s="33"/>
      <c r="AB769" s="33"/>
      <c r="AC769" s="33"/>
      <c r="AD769" s="33"/>
      <c r="AE769" s="33"/>
      <c r="AR769" s="198" t="s">
        <v>182</v>
      </c>
      <c r="AT769" s="198" t="s">
        <v>135</v>
      </c>
      <c r="AU769" s="198" t="s">
        <v>84</v>
      </c>
      <c r="AY769" s="16" t="s">
        <v>132</v>
      </c>
      <c r="BE769" s="199">
        <f>IF(N769="základní",J769,0)</f>
        <v>0</v>
      </c>
      <c r="BF769" s="199">
        <f>IF(N769="snížená",J769,0)</f>
        <v>0</v>
      </c>
      <c r="BG769" s="199">
        <f>IF(N769="zákl. přenesená",J769,0)</f>
        <v>0</v>
      </c>
      <c r="BH769" s="199">
        <f>IF(N769="sníž. přenesená",J769,0)</f>
        <v>0</v>
      </c>
      <c r="BI769" s="199">
        <f>IF(N769="nulová",J769,0)</f>
        <v>0</v>
      </c>
      <c r="BJ769" s="16" t="s">
        <v>84</v>
      </c>
      <c r="BK769" s="199">
        <f>ROUND(I769*H769,2)</f>
        <v>0</v>
      </c>
      <c r="BL769" s="16" t="s">
        <v>182</v>
      </c>
      <c r="BM769" s="198" t="s">
        <v>1035</v>
      </c>
    </row>
    <row r="770" spans="1:65" s="2" customFormat="1" ht="18">
      <c r="A770" s="33"/>
      <c r="B770" s="34"/>
      <c r="C770" s="35"/>
      <c r="D770" s="200" t="s">
        <v>141</v>
      </c>
      <c r="E770" s="35"/>
      <c r="F770" s="201" t="s">
        <v>1034</v>
      </c>
      <c r="G770" s="35"/>
      <c r="H770" s="35"/>
      <c r="I770" s="202"/>
      <c r="J770" s="35"/>
      <c r="K770" s="35"/>
      <c r="L770" s="38"/>
      <c r="M770" s="203"/>
      <c r="N770" s="204"/>
      <c r="O770" s="70"/>
      <c r="P770" s="70"/>
      <c r="Q770" s="70"/>
      <c r="R770" s="70"/>
      <c r="S770" s="70"/>
      <c r="T770" s="71"/>
      <c r="U770" s="33"/>
      <c r="V770" s="33"/>
      <c r="W770" s="33"/>
      <c r="X770" s="33"/>
      <c r="Y770" s="33"/>
      <c r="Z770" s="33"/>
      <c r="AA770" s="33"/>
      <c r="AB770" s="33"/>
      <c r="AC770" s="33"/>
      <c r="AD770" s="33"/>
      <c r="AE770" s="33"/>
      <c r="AT770" s="16" t="s">
        <v>141</v>
      </c>
      <c r="AU770" s="16" t="s">
        <v>84</v>
      </c>
    </row>
    <row r="771" spans="1:65" s="2" customFormat="1" ht="18">
      <c r="A771" s="33"/>
      <c r="B771" s="34"/>
      <c r="C771" s="35"/>
      <c r="D771" s="200" t="s">
        <v>142</v>
      </c>
      <c r="E771" s="35"/>
      <c r="F771" s="205" t="s">
        <v>1036</v>
      </c>
      <c r="G771" s="35"/>
      <c r="H771" s="35"/>
      <c r="I771" s="202"/>
      <c r="J771" s="35"/>
      <c r="K771" s="35"/>
      <c r="L771" s="38"/>
      <c r="M771" s="203"/>
      <c r="N771" s="204"/>
      <c r="O771" s="70"/>
      <c r="P771" s="70"/>
      <c r="Q771" s="70"/>
      <c r="R771" s="70"/>
      <c r="S771" s="70"/>
      <c r="T771" s="71"/>
      <c r="U771" s="33"/>
      <c r="V771" s="33"/>
      <c r="W771" s="33"/>
      <c r="X771" s="33"/>
      <c r="Y771" s="33"/>
      <c r="Z771" s="33"/>
      <c r="AA771" s="33"/>
      <c r="AB771" s="33"/>
      <c r="AC771" s="33"/>
      <c r="AD771" s="33"/>
      <c r="AE771" s="33"/>
      <c r="AT771" s="16" t="s">
        <v>142</v>
      </c>
      <c r="AU771" s="16" t="s">
        <v>84</v>
      </c>
    </row>
    <row r="772" spans="1:65" s="13" customFormat="1" ht="10">
      <c r="B772" s="210"/>
      <c r="C772" s="211"/>
      <c r="D772" s="200" t="s">
        <v>227</v>
      </c>
      <c r="E772" s="212" t="s">
        <v>1</v>
      </c>
      <c r="F772" s="213" t="s">
        <v>1037</v>
      </c>
      <c r="G772" s="211"/>
      <c r="H772" s="214">
        <v>78.33</v>
      </c>
      <c r="I772" s="215"/>
      <c r="J772" s="211"/>
      <c r="K772" s="211"/>
      <c r="L772" s="216"/>
      <c r="M772" s="217"/>
      <c r="N772" s="218"/>
      <c r="O772" s="218"/>
      <c r="P772" s="218"/>
      <c r="Q772" s="218"/>
      <c r="R772" s="218"/>
      <c r="S772" s="218"/>
      <c r="T772" s="219"/>
      <c r="AT772" s="220" t="s">
        <v>227</v>
      </c>
      <c r="AU772" s="220" t="s">
        <v>84</v>
      </c>
      <c r="AV772" s="13" t="s">
        <v>86</v>
      </c>
      <c r="AW772" s="13" t="s">
        <v>33</v>
      </c>
      <c r="AX772" s="13" t="s">
        <v>77</v>
      </c>
      <c r="AY772" s="220" t="s">
        <v>132</v>
      </c>
    </row>
    <row r="773" spans="1:65" s="14" customFormat="1" ht="10">
      <c r="B773" s="221"/>
      <c r="C773" s="222"/>
      <c r="D773" s="200" t="s">
        <v>227</v>
      </c>
      <c r="E773" s="223" t="s">
        <v>1</v>
      </c>
      <c r="F773" s="224" t="s">
        <v>229</v>
      </c>
      <c r="G773" s="222"/>
      <c r="H773" s="225">
        <v>78.33</v>
      </c>
      <c r="I773" s="226"/>
      <c r="J773" s="222"/>
      <c r="K773" s="222"/>
      <c r="L773" s="227"/>
      <c r="M773" s="228"/>
      <c r="N773" s="229"/>
      <c r="O773" s="229"/>
      <c r="P773" s="229"/>
      <c r="Q773" s="229"/>
      <c r="R773" s="229"/>
      <c r="S773" s="229"/>
      <c r="T773" s="230"/>
      <c r="AT773" s="231" t="s">
        <v>227</v>
      </c>
      <c r="AU773" s="231" t="s">
        <v>84</v>
      </c>
      <c r="AV773" s="14" t="s">
        <v>153</v>
      </c>
      <c r="AW773" s="14" t="s">
        <v>33</v>
      </c>
      <c r="AX773" s="14" t="s">
        <v>84</v>
      </c>
      <c r="AY773" s="231" t="s">
        <v>132</v>
      </c>
    </row>
    <row r="774" spans="1:65" s="2" customFormat="1" ht="21.75" customHeight="1">
      <c r="A774" s="33"/>
      <c r="B774" s="34"/>
      <c r="C774" s="186" t="s">
        <v>601</v>
      </c>
      <c r="D774" s="186" t="s">
        <v>135</v>
      </c>
      <c r="E774" s="187" t="s">
        <v>1038</v>
      </c>
      <c r="F774" s="188" t="s">
        <v>1039</v>
      </c>
      <c r="G774" s="189" t="s">
        <v>394</v>
      </c>
      <c r="H774" s="190">
        <v>6.024</v>
      </c>
      <c r="I774" s="191"/>
      <c r="J774" s="192">
        <f>ROUND(I774*H774,2)</f>
        <v>0</v>
      </c>
      <c r="K774" s="193"/>
      <c r="L774" s="38"/>
      <c r="M774" s="194" t="s">
        <v>1</v>
      </c>
      <c r="N774" s="195" t="s">
        <v>42</v>
      </c>
      <c r="O774" s="70"/>
      <c r="P774" s="196">
        <f>O774*H774</f>
        <v>0</v>
      </c>
      <c r="Q774" s="196">
        <v>0</v>
      </c>
      <c r="R774" s="196">
        <f>Q774*H774</f>
        <v>0</v>
      </c>
      <c r="S774" s="196">
        <v>0</v>
      </c>
      <c r="T774" s="197">
        <f>S774*H774</f>
        <v>0</v>
      </c>
      <c r="U774" s="33"/>
      <c r="V774" s="33"/>
      <c r="W774" s="33"/>
      <c r="X774" s="33"/>
      <c r="Y774" s="33"/>
      <c r="Z774" s="33"/>
      <c r="AA774" s="33"/>
      <c r="AB774" s="33"/>
      <c r="AC774" s="33"/>
      <c r="AD774" s="33"/>
      <c r="AE774" s="33"/>
      <c r="AR774" s="198" t="s">
        <v>182</v>
      </c>
      <c r="AT774" s="198" t="s">
        <v>135</v>
      </c>
      <c r="AU774" s="198" t="s">
        <v>84</v>
      </c>
      <c r="AY774" s="16" t="s">
        <v>132</v>
      </c>
      <c r="BE774" s="199">
        <f>IF(N774="základní",J774,0)</f>
        <v>0</v>
      </c>
      <c r="BF774" s="199">
        <f>IF(N774="snížená",J774,0)</f>
        <v>0</v>
      </c>
      <c r="BG774" s="199">
        <f>IF(N774="zákl. přenesená",J774,0)</f>
        <v>0</v>
      </c>
      <c r="BH774" s="199">
        <f>IF(N774="sníž. přenesená",J774,0)</f>
        <v>0</v>
      </c>
      <c r="BI774" s="199">
        <f>IF(N774="nulová",J774,0)</f>
        <v>0</v>
      </c>
      <c r="BJ774" s="16" t="s">
        <v>84</v>
      </c>
      <c r="BK774" s="199">
        <f>ROUND(I774*H774,2)</f>
        <v>0</v>
      </c>
      <c r="BL774" s="16" t="s">
        <v>182</v>
      </c>
      <c r="BM774" s="198" t="s">
        <v>1040</v>
      </c>
    </row>
    <row r="775" spans="1:65" s="2" customFormat="1" ht="10">
      <c r="A775" s="33"/>
      <c r="B775" s="34"/>
      <c r="C775" s="35"/>
      <c r="D775" s="200" t="s">
        <v>141</v>
      </c>
      <c r="E775" s="35"/>
      <c r="F775" s="201" t="s">
        <v>1039</v>
      </c>
      <c r="G775" s="35"/>
      <c r="H775" s="35"/>
      <c r="I775" s="202"/>
      <c r="J775" s="35"/>
      <c r="K775" s="35"/>
      <c r="L775" s="38"/>
      <c r="M775" s="203"/>
      <c r="N775" s="204"/>
      <c r="O775" s="70"/>
      <c r="P775" s="70"/>
      <c r="Q775" s="70"/>
      <c r="R775" s="70"/>
      <c r="S775" s="70"/>
      <c r="T775" s="71"/>
      <c r="U775" s="33"/>
      <c r="V775" s="33"/>
      <c r="W775" s="33"/>
      <c r="X775" s="33"/>
      <c r="Y775" s="33"/>
      <c r="Z775" s="33"/>
      <c r="AA775" s="33"/>
      <c r="AB775" s="33"/>
      <c r="AC775" s="33"/>
      <c r="AD775" s="33"/>
      <c r="AE775" s="33"/>
      <c r="AT775" s="16" t="s">
        <v>141</v>
      </c>
      <c r="AU775" s="16" t="s">
        <v>84</v>
      </c>
    </row>
    <row r="776" spans="1:65" s="12" customFormat="1" ht="25.9" customHeight="1">
      <c r="B776" s="170"/>
      <c r="C776" s="171"/>
      <c r="D776" s="172" t="s">
        <v>76</v>
      </c>
      <c r="E776" s="173" t="s">
        <v>1041</v>
      </c>
      <c r="F776" s="173" t="s">
        <v>1042</v>
      </c>
      <c r="G776" s="171"/>
      <c r="H776" s="171"/>
      <c r="I776" s="174"/>
      <c r="J776" s="175">
        <f>BK776</f>
        <v>0</v>
      </c>
      <c r="K776" s="171"/>
      <c r="L776" s="176"/>
      <c r="M776" s="177"/>
      <c r="N776" s="178"/>
      <c r="O776" s="178"/>
      <c r="P776" s="179">
        <f>SUM(P777:P828)</f>
        <v>0</v>
      </c>
      <c r="Q776" s="178"/>
      <c r="R776" s="179">
        <f>SUM(R777:R828)</f>
        <v>0</v>
      </c>
      <c r="S776" s="178"/>
      <c r="T776" s="180">
        <f>SUM(T777:T828)</f>
        <v>0</v>
      </c>
      <c r="AR776" s="181" t="s">
        <v>86</v>
      </c>
      <c r="AT776" s="182" t="s">
        <v>76</v>
      </c>
      <c r="AU776" s="182" t="s">
        <v>77</v>
      </c>
      <c r="AY776" s="181" t="s">
        <v>132</v>
      </c>
      <c r="BK776" s="183">
        <f>SUM(BK777:BK828)</f>
        <v>0</v>
      </c>
    </row>
    <row r="777" spans="1:65" s="2" customFormat="1" ht="16.5" customHeight="1">
      <c r="A777" s="33"/>
      <c r="B777" s="34"/>
      <c r="C777" s="186" t="s">
        <v>1043</v>
      </c>
      <c r="D777" s="186" t="s">
        <v>135</v>
      </c>
      <c r="E777" s="187" t="s">
        <v>1044</v>
      </c>
      <c r="F777" s="188" t="s">
        <v>1045</v>
      </c>
      <c r="G777" s="189" t="s">
        <v>226</v>
      </c>
      <c r="H777" s="190">
        <v>335.95</v>
      </c>
      <c r="I777" s="191"/>
      <c r="J777" s="192">
        <f>ROUND(I777*H777,2)</f>
        <v>0</v>
      </c>
      <c r="K777" s="193"/>
      <c r="L777" s="38"/>
      <c r="M777" s="194" t="s">
        <v>1</v>
      </c>
      <c r="N777" s="195" t="s">
        <v>42</v>
      </c>
      <c r="O777" s="70"/>
      <c r="P777" s="196">
        <f>O777*H777</f>
        <v>0</v>
      </c>
      <c r="Q777" s="196">
        <v>0</v>
      </c>
      <c r="R777" s="196">
        <f>Q777*H777</f>
        <v>0</v>
      </c>
      <c r="S777" s="196">
        <v>0</v>
      </c>
      <c r="T777" s="197">
        <f>S777*H777</f>
        <v>0</v>
      </c>
      <c r="U777" s="33"/>
      <c r="V777" s="33"/>
      <c r="W777" s="33"/>
      <c r="X777" s="33"/>
      <c r="Y777" s="33"/>
      <c r="Z777" s="33"/>
      <c r="AA777" s="33"/>
      <c r="AB777" s="33"/>
      <c r="AC777" s="33"/>
      <c r="AD777" s="33"/>
      <c r="AE777" s="33"/>
      <c r="AR777" s="198" t="s">
        <v>182</v>
      </c>
      <c r="AT777" s="198" t="s">
        <v>135</v>
      </c>
      <c r="AU777" s="198" t="s">
        <v>84</v>
      </c>
      <c r="AY777" s="16" t="s">
        <v>132</v>
      </c>
      <c r="BE777" s="199">
        <f>IF(N777="základní",J777,0)</f>
        <v>0</v>
      </c>
      <c r="BF777" s="199">
        <f>IF(N777="snížená",J777,0)</f>
        <v>0</v>
      </c>
      <c r="BG777" s="199">
        <f>IF(N777="zákl. přenesená",J777,0)</f>
        <v>0</v>
      </c>
      <c r="BH777" s="199">
        <f>IF(N777="sníž. přenesená",J777,0)</f>
        <v>0</v>
      </c>
      <c r="BI777" s="199">
        <f>IF(N777="nulová",J777,0)</f>
        <v>0</v>
      </c>
      <c r="BJ777" s="16" t="s">
        <v>84</v>
      </c>
      <c r="BK777" s="199">
        <f>ROUND(I777*H777,2)</f>
        <v>0</v>
      </c>
      <c r="BL777" s="16" t="s">
        <v>182</v>
      </c>
      <c r="BM777" s="198" t="s">
        <v>1046</v>
      </c>
    </row>
    <row r="778" spans="1:65" s="2" customFormat="1" ht="10">
      <c r="A778" s="33"/>
      <c r="B778" s="34"/>
      <c r="C778" s="35"/>
      <c r="D778" s="200" t="s">
        <v>141</v>
      </c>
      <c r="E778" s="35"/>
      <c r="F778" s="201" t="s">
        <v>1045</v>
      </c>
      <c r="G778" s="35"/>
      <c r="H778" s="35"/>
      <c r="I778" s="202"/>
      <c r="J778" s="35"/>
      <c r="K778" s="35"/>
      <c r="L778" s="38"/>
      <c r="M778" s="203"/>
      <c r="N778" s="204"/>
      <c r="O778" s="70"/>
      <c r="P778" s="70"/>
      <c r="Q778" s="70"/>
      <c r="R778" s="70"/>
      <c r="S778" s="70"/>
      <c r="T778" s="71"/>
      <c r="U778" s="33"/>
      <c r="V778" s="33"/>
      <c r="W778" s="33"/>
      <c r="X778" s="33"/>
      <c r="Y778" s="33"/>
      <c r="Z778" s="33"/>
      <c r="AA778" s="33"/>
      <c r="AB778" s="33"/>
      <c r="AC778" s="33"/>
      <c r="AD778" s="33"/>
      <c r="AE778" s="33"/>
      <c r="AT778" s="16" t="s">
        <v>141</v>
      </c>
      <c r="AU778" s="16" t="s">
        <v>84</v>
      </c>
    </row>
    <row r="779" spans="1:65" s="2" customFormat="1" ht="27">
      <c r="A779" s="33"/>
      <c r="B779" s="34"/>
      <c r="C779" s="35"/>
      <c r="D779" s="200" t="s">
        <v>142</v>
      </c>
      <c r="E779" s="35"/>
      <c r="F779" s="205" t="s">
        <v>1047</v>
      </c>
      <c r="G779" s="35"/>
      <c r="H779" s="35"/>
      <c r="I779" s="202"/>
      <c r="J779" s="35"/>
      <c r="K779" s="35"/>
      <c r="L779" s="38"/>
      <c r="M779" s="203"/>
      <c r="N779" s="204"/>
      <c r="O779" s="70"/>
      <c r="P779" s="70"/>
      <c r="Q779" s="70"/>
      <c r="R779" s="70"/>
      <c r="S779" s="70"/>
      <c r="T779" s="71"/>
      <c r="U779" s="33"/>
      <c r="V779" s="33"/>
      <c r="W779" s="33"/>
      <c r="X779" s="33"/>
      <c r="Y779" s="33"/>
      <c r="Z779" s="33"/>
      <c r="AA779" s="33"/>
      <c r="AB779" s="33"/>
      <c r="AC779" s="33"/>
      <c r="AD779" s="33"/>
      <c r="AE779" s="33"/>
      <c r="AT779" s="16" t="s">
        <v>142</v>
      </c>
      <c r="AU779" s="16" t="s">
        <v>84</v>
      </c>
    </row>
    <row r="780" spans="1:65" s="13" customFormat="1" ht="10">
      <c r="B780" s="210"/>
      <c r="C780" s="211"/>
      <c r="D780" s="200" t="s">
        <v>227</v>
      </c>
      <c r="E780" s="212" t="s">
        <v>1</v>
      </c>
      <c r="F780" s="213" t="s">
        <v>1048</v>
      </c>
      <c r="G780" s="211"/>
      <c r="H780" s="214">
        <v>287.66000000000003</v>
      </c>
      <c r="I780" s="215"/>
      <c r="J780" s="211"/>
      <c r="K780" s="211"/>
      <c r="L780" s="216"/>
      <c r="M780" s="217"/>
      <c r="N780" s="218"/>
      <c r="O780" s="218"/>
      <c r="P780" s="218"/>
      <c r="Q780" s="218"/>
      <c r="R780" s="218"/>
      <c r="S780" s="218"/>
      <c r="T780" s="219"/>
      <c r="AT780" s="220" t="s">
        <v>227</v>
      </c>
      <c r="AU780" s="220" t="s">
        <v>84</v>
      </c>
      <c r="AV780" s="13" t="s">
        <v>86</v>
      </c>
      <c r="AW780" s="13" t="s">
        <v>33</v>
      </c>
      <c r="AX780" s="13" t="s">
        <v>77</v>
      </c>
      <c r="AY780" s="220" t="s">
        <v>132</v>
      </c>
    </row>
    <row r="781" spans="1:65" s="13" customFormat="1" ht="10">
      <c r="B781" s="210"/>
      <c r="C781" s="211"/>
      <c r="D781" s="200" t="s">
        <v>227</v>
      </c>
      <c r="E781" s="212" t="s">
        <v>1</v>
      </c>
      <c r="F781" s="213" t="s">
        <v>1049</v>
      </c>
      <c r="G781" s="211"/>
      <c r="H781" s="214">
        <v>71.010000000000005</v>
      </c>
      <c r="I781" s="215"/>
      <c r="J781" s="211"/>
      <c r="K781" s="211"/>
      <c r="L781" s="216"/>
      <c r="M781" s="217"/>
      <c r="N781" s="218"/>
      <c r="O781" s="218"/>
      <c r="P781" s="218"/>
      <c r="Q781" s="218"/>
      <c r="R781" s="218"/>
      <c r="S781" s="218"/>
      <c r="T781" s="219"/>
      <c r="AT781" s="220" t="s">
        <v>227</v>
      </c>
      <c r="AU781" s="220" t="s">
        <v>84</v>
      </c>
      <c r="AV781" s="13" t="s">
        <v>86</v>
      </c>
      <c r="AW781" s="13" t="s">
        <v>33</v>
      </c>
      <c r="AX781" s="13" t="s">
        <v>77</v>
      </c>
      <c r="AY781" s="220" t="s">
        <v>132</v>
      </c>
    </row>
    <row r="782" spans="1:65" s="13" customFormat="1" ht="10">
      <c r="B782" s="210"/>
      <c r="C782" s="211"/>
      <c r="D782" s="200" t="s">
        <v>227</v>
      </c>
      <c r="E782" s="212" t="s">
        <v>1</v>
      </c>
      <c r="F782" s="213" t="s">
        <v>1050</v>
      </c>
      <c r="G782" s="211"/>
      <c r="H782" s="214">
        <v>-22.72</v>
      </c>
      <c r="I782" s="215"/>
      <c r="J782" s="211"/>
      <c r="K782" s="211"/>
      <c r="L782" s="216"/>
      <c r="M782" s="217"/>
      <c r="N782" s="218"/>
      <c r="O782" s="218"/>
      <c r="P782" s="218"/>
      <c r="Q782" s="218"/>
      <c r="R782" s="218"/>
      <c r="S782" s="218"/>
      <c r="T782" s="219"/>
      <c r="AT782" s="220" t="s">
        <v>227</v>
      </c>
      <c r="AU782" s="220" t="s">
        <v>84</v>
      </c>
      <c r="AV782" s="13" t="s">
        <v>86</v>
      </c>
      <c r="AW782" s="13" t="s">
        <v>33</v>
      </c>
      <c r="AX782" s="13" t="s">
        <v>77</v>
      </c>
      <c r="AY782" s="220" t="s">
        <v>132</v>
      </c>
    </row>
    <row r="783" spans="1:65" s="14" customFormat="1" ht="10">
      <c r="B783" s="221"/>
      <c r="C783" s="222"/>
      <c r="D783" s="200" t="s">
        <v>227</v>
      </c>
      <c r="E783" s="223" t="s">
        <v>1</v>
      </c>
      <c r="F783" s="224" t="s">
        <v>229</v>
      </c>
      <c r="G783" s="222"/>
      <c r="H783" s="225">
        <v>335.95000000000005</v>
      </c>
      <c r="I783" s="226"/>
      <c r="J783" s="222"/>
      <c r="K783" s="222"/>
      <c r="L783" s="227"/>
      <c r="M783" s="228"/>
      <c r="N783" s="229"/>
      <c r="O783" s="229"/>
      <c r="P783" s="229"/>
      <c r="Q783" s="229"/>
      <c r="R783" s="229"/>
      <c r="S783" s="229"/>
      <c r="T783" s="230"/>
      <c r="AT783" s="231" t="s">
        <v>227</v>
      </c>
      <c r="AU783" s="231" t="s">
        <v>84</v>
      </c>
      <c r="AV783" s="14" t="s">
        <v>153</v>
      </c>
      <c r="AW783" s="14" t="s">
        <v>33</v>
      </c>
      <c r="AX783" s="14" t="s">
        <v>84</v>
      </c>
      <c r="AY783" s="231" t="s">
        <v>132</v>
      </c>
    </row>
    <row r="784" spans="1:65" s="2" customFormat="1" ht="21.75" customHeight="1">
      <c r="A784" s="33"/>
      <c r="B784" s="34"/>
      <c r="C784" s="186" t="s">
        <v>606</v>
      </c>
      <c r="D784" s="186" t="s">
        <v>135</v>
      </c>
      <c r="E784" s="187" t="s">
        <v>1051</v>
      </c>
      <c r="F784" s="188" t="s">
        <v>1052</v>
      </c>
      <c r="G784" s="189" t="s">
        <v>226</v>
      </c>
      <c r="H784" s="190">
        <v>41.14</v>
      </c>
      <c r="I784" s="191"/>
      <c r="J784" s="192">
        <f>ROUND(I784*H784,2)</f>
        <v>0</v>
      </c>
      <c r="K784" s="193"/>
      <c r="L784" s="38"/>
      <c r="M784" s="194" t="s">
        <v>1</v>
      </c>
      <c r="N784" s="195" t="s">
        <v>42</v>
      </c>
      <c r="O784" s="70"/>
      <c r="P784" s="196">
        <f>O784*H784</f>
        <v>0</v>
      </c>
      <c r="Q784" s="196">
        <v>0</v>
      </c>
      <c r="R784" s="196">
        <f>Q784*H784</f>
        <v>0</v>
      </c>
      <c r="S784" s="196">
        <v>0</v>
      </c>
      <c r="T784" s="197">
        <f>S784*H784</f>
        <v>0</v>
      </c>
      <c r="U784" s="33"/>
      <c r="V784" s="33"/>
      <c r="W784" s="33"/>
      <c r="X784" s="33"/>
      <c r="Y784" s="33"/>
      <c r="Z784" s="33"/>
      <c r="AA784" s="33"/>
      <c r="AB784" s="33"/>
      <c r="AC784" s="33"/>
      <c r="AD784" s="33"/>
      <c r="AE784" s="33"/>
      <c r="AR784" s="198" t="s">
        <v>182</v>
      </c>
      <c r="AT784" s="198" t="s">
        <v>135</v>
      </c>
      <c r="AU784" s="198" t="s">
        <v>84</v>
      </c>
      <c r="AY784" s="16" t="s">
        <v>132</v>
      </c>
      <c r="BE784" s="199">
        <f>IF(N784="základní",J784,0)</f>
        <v>0</v>
      </c>
      <c r="BF784" s="199">
        <f>IF(N784="snížená",J784,0)</f>
        <v>0</v>
      </c>
      <c r="BG784" s="199">
        <f>IF(N784="zákl. přenesená",J784,0)</f>
        <v>0</v>
      </c>
      <c r="BH784" s="199">
        <f>IF(N784="sníž. přenesená",J784,0)</f>
        <v>0</v>
      </c>
      <c r="BI784" s="199">
        <f>IF(N784="nulová",J784,0)</f>
        <v>0</v>
      </c>
      <c r="BJ784" s="16" t="s">
        <v>84</v>
      </c>
      <c r="BK784" s="199">
        <f>ROUND(I784*H784,2)</f>
        <v>0</v>
      </c>
      <c r="BL784" s="16" t="s">
        <v>182</v>
      </c>
      <c r="BM784" s="198" t="s">
        <v>1053</v>
      </c>
    </row>
    <row r="785" spans="1:65" s="2" customFormat="1" ht="10">
      <c r="A785" s="33"/>
      <c r="B785" s="34"/>
      <c r="C785" s="35"/>
      <c r="D785" s="200" t="s">
        <v>141</v>
      </c>
      <c r="E785" s="35"/>
      <c r="F785" s="201" t="s">
        <v>1052</v>
      </c>
      <c r="G785" s="35"/>
      <c r="H785" s="35"/>
      <c r="I785" s="202"/>
      <c r="J785" s="35"/>
      <c r="K785" s="35"/>
      <c r="L785" s="38"/>
      <c r="M785" s="203"/>
      <c r="N785" s="204"/>
      <c r="O785" s="70"/>
      <c r="P785" s="70"/>
      <c r="Q785" s="70"/>
      <c r="R785" s="70"/>
      <c r="S785" s="70"/>
      <c r="T785" s="71"/>
      <c r="U785" s="33"/>
      <c r="V785" s="33"/>
      <c r="W785" s="33"/>
      <c r="X785" s="33"/>
      <c r="Y785" s="33"/>
      <c r="Z785" s="33"/>
      <c r="AA785" s="33"/>
      <c r="AB785" s="33"/>
      <c r="AC785" s="33"/>
      <c r="AD785" s="33"/>
      <c r="AE785" s="33"/>
      <c r="AT785" s="16" t="s">
        <v>141</v>
      </c>
      <c r="AU785" s="16" t="s">
        <v>84</v>
      </c>
    </row>
    <row r="786" spans="1:65" s="13" customFormat="1" ht="10">
      <c r="B786" s="210"/>
      <c r="C786" s="211"/>
      <c r="D786" s="200" t="s">
        <v>227</v>
      </c>
      <c r="E786" s="212" t="s">
        <v>1</v>
      </c>
      <c r="F786" s="213" t="s">
        <v>1054</v>
      </c>
      <c r="G786" s="211"/>
      <c r="H786" s="214">
        <v>41.14</v>
      </c>
      <c r="I786" s="215"/>
      <c r="J786" s="211"/>
      <c r="K786" s="211"/>
      <c r="L786" s="216"/>
      <c r="M786" s="217"/>
      <c r="N786" s="218"/>
      <c r="O786" s="218"/>
      <c r="P786" s="218"/>
      <c r="Q786" s="218"/>
      <c r="R786" s="218"/>
      <c r="S786" s="218"/>
      <c r="T786" s="219"/>
      <c r="AT786" s="220" t="s">
        <v>227</v>
      </c>
      <c r="AU786" s="220" t="s">
        <v>84</v>
      </c>
      <c r="AV786" s="13" t="s">
        <v>86</v>
      </c>
      <c r="AW786" s="13" t="s">
        <v>33</v>
      </c>
      <c r="AX786" s="13" t="s">
        <v>77</v>
      </c>
      <c r="AY786" s="220" t="s">
        <v>132</v>
      </c>
    </row>
    <row r="787" spans="1:65" s="14" customFormat="1" ht="10">
      <c r="B787" s="221"/>
      <c r="C787" s="222"/>
      <c r="D787" s="200" t="s">
        <v>227</v>
      </c>
      <c r="E787" s="223" t="s">
        <v>1</v>
      </c>
      <c r="F787" s="224" t="s">
        <v>229</v>
      </c>
      <c r="G787" s="222"/>
      <c r="H787" s="225">
        <v>41.14</v>
      </c>
      <c r="I787" s="226"/>
      <c r="J787" s="222"/>
      <c r="K787" s="222"/>
      <c r="L787" s="227"/>
      <c r="M787" s="228"/>
      <c r="N787" s="229"/>
      <c r="O787" s="229"/>
      <c r="P787" s="229"/>
      <c r="Q787" s="229"/>
      <c r="R787" s="229"/>
      <c r="S787" s="229"/>
      <c r="T787" s="230"/>
      <c r="AT787" s="231" t="s">
        <v>227</v>
      </c>
      <c r="AU787" s="231" t="s">
        <v>84</v>
      </c>
      <c r="AV787" s="14" t="s">
        <v>153</v>
      </c>
      <c r="AW787" s="14" t="s">
        <v>33</v>
      </c>
      <c r="AX787" s="14" t="s">
        <v>84</v>
      </c>
      <c r="AY787" s="231" t="s">
        <v>132</v>
      </c>
    </row>
    <row r="788" spans="1:65" s="2" customFormat="1" ht="16.5" customHeight="1">
      <c r="A788" s="33"/>
      <c r="B788" s="34"/>
      <c r="C788" s="186" t="s">
        <v>1055</v>
      </c>
      <c r="D788" s="186" t="s">
        <v>135</v>
      </c>
      <c r="E788" s="187" t="s">
        <v>1056</v>
      </c>
      <c r="F788" s="188" t="s">
        <v>1057</v>
      </c>
      <c r="G788" s="189" t="s">
        <v>245</v>
      </c>
      <c r="H788" s="190">
        <v>42.781999999999996</v>
      </c>
      <c r="I788" s="191"/>
      <c r="J788" s="192">
        <f>ROUND(I788*H788,2)</f>
        <v>0</v>
      </c>
      <c r="K788" s="193"/>
      <c r="L788" s="38"/>
      <c r="M788" s="194" t="s">
        <v>1</v>
      </c>
      <c r="N788" s="195" t="s">
        <v>42</v>
      </c>
      <c r="O788" s="70"/>
      <c r="P788" s="196">
        <f>O788*H788</f>
        <v>0</v>
      </c>
      <c r="Q788" s="196">
        <v>0</v>
      </c>
      <c r="R788" s="196">
        <f>Q788*H788</f>
        <v>0</v>
      </c>
      <c r="S788" s="196">
        <v>0</v>
      </c>
      <c r="T788" s="197">
        <f>S788*H788</f>
        <v>0</v>
      </c>
      <c r="U788" s="33"/>
      <c r="V788" s="33"/>
      <c r="W788" s="33"/>
      <c r="X788" s="33"/>
      <c r="Y788" s="33"/>
      <c r="Z788" s="33"/>
      <c r="AA788" s="33"/>
      <c r="AB788" s="33"/>
      <c r="AC788" s="33"/>
      <c r="AD788" s="33"/>
      <c r="AE788" s="33"/>
      <c r="AR788" s="198" t="s">
        <v>182</v>
      </c>
      <c r="AT788" s="198" t="s">
        <v>135</v>
      </c>
      <c r="AU788" s="198" t="s">
        <v>84</v>
      </c>
      <c r="AY788" s="16" t="s">
        <v>132</v>
      </c>
      <c r="BE788" s="199">
        <f>IF(N788="základní",J788,0)</f>
        <v>0</v>
      </c>
      <c r="BF788" s="199">
        <f>IF(N788="snížená",J788,0)</f>
        <v>0</v>
      </c>
      <c r="BG788" s="199">
        <f>IF(N788="zákl. přenesená",J788,0)</f>
        <v>0</v>
      </c>
      <c r="BH788" s="199">
        <f>IF(N788="sníž. přenesená",J788,0)</f>
        <v>0</v>
      </c>
      <c r="BI788" s="199">
        <f>IF(N788="nulová",J788,0)</f>
        <v>0</v>
      </c>
      <c r="BJ788" s="16" t="s">
        <v>84</v>
      </c>
      <c r="BK788" s="199">
        <f>ROUND(I788*H788,2)</f>
        <v>0</v>
      </c>
      <c r="BL788" s="16" t="s">
        <v>182</v>
      </c>
      <c r="BM788" s="198" t="s">
        <v>1058</v>
      </c>
    </row>
    <row r="789" spans="1:65" s="2" customFormat="1" ht="10">
      <c r="A789" s="33"/>
      <c r="B789" s="34"/>
      <c r="C789" s="35"/>
      <c r="D789" s="200" t="s">
        <v>141</v>
      </c>
      <c r="E789" s="35"/>
      <c r="F789" s="201" t="s">
        <v>1057</v>
      </c>
      <c r="G789" s="35"/>
      <c r="H789" s="35"/>
      <c r="I789" s="202"/>
      <c r="J789" s="35"/>
      <c r="K789" s="35"/>
      <c r="L789" s="38"/>
      <c r="M789" s="203"/>
      <c r="N789" s="204"/>
      <c r="O789" s="70"/>
      <c r="P789" s="70"/>
      <c r="Q789" s="70"/>
      <c r="R789" s="70"/>
      <c r="S789" s="70"/>
      <c r="T789" s="71"/>
      <c r="U789" s="33"/>
      <c r="V789" s="33"/>
      <c r="W789" s="33"/>
      <c r="X789" s="33"/>
      <c r="Y789" s="33"/>
      <c r="Z789" s="33"/>
      <c r="AA789" s="33"/>
      <c r="AB789" s="33"/>
      <c r="AC789" s="33"/>
      <c r="AD789" s="33"/>
      <c r="AE789" s="33"/>
      <c r="AT789" s="16" t="s">
        <v>141</v>
      </c>
      <c r="AU789" s="16" t="s">
        <v>84</v>
      </c>
    </row>
    <row r="790" spans="1:65" s="2" customFormat="1" ht="21.75" customHeight="1">
      <c r="A790" s="33"/>
      <c r="B790" s="34"/>
      <c r="C790" s="186" t="s">
        <v>612</v>
      </c>
      <c r="D790" s="186" t="s">
        <v>135</v>
      </c>
      <c r="E790" s="187" t="s">
        <v>1059</v>
      </c>
      <c r="F790" s="188" t="s">
        <v>1060</v>
      </c>
      <c r="G790" s="189" t="s">
        <v>245</v>
      </c>
      <c r="H790" s="190">
        <v>67.19</v>
      </c>
      <c r="I790" s="191"/>
      <c r="J790" s="192">
        <f>ROUND(I790*H790,2)</f>
        <v>0</v>
      </c>
      <c r="K790" s="193"/>
      <c r="L790" s="38"/>
      <c r="M790" s="194" t="s">
        <v>1</v>
      </c>
      <c r="N790" s="195" t="s">
        <v>42</v>
      </c>
      <c r="O790" s="70"/>
      <c r="P790" s="196">
        <f>O790*H790</f>
        <v>0</v>
      </c>
      <c r="Q790" s="196">
        <v>0</v>
      </c>
      <c r="R790" s="196">
        <f>Q790*H790</f>
        <v>0</v>
      </c>
      <c r="S790" s="196">
        <v>0</v>
      </c>
      <c r="T790" s="197">
        <f>S790*H790</f>
        <v>0</v>
      </c>
      <c r="U790" s="33"/>
      <c r="V790" s="33"/>
      <c r="W790" s="33"/>
      <c r="X790" s="33"/>
      <c r="Y790" s="33"/>
      <c r="Z790" s="33"/>
      <c r="AA790" s="33"/>
      <c r="AB790" s="33"/>
      <c r="AC790" s="33"/>
      <c r="AD790" s="33"/>
      <c r="AE790" s="33"/>
      <c r="AR790" s="198" t="s">
        <v>182</v>
      </c>
      <c r="AT790" s="198" t="s">
        <v>135</v>
      </c>
      <c r="AU790" s="198" t="s">
        <v>84</v>
      </c>
      <c r="AY790" s="16" t="s">
        <v>132</v>
      </c>
      <c r="BE790" s="199">
        <f>IF(N790="základní",J790,0)</f>
        <v>0</v>
      </c>
      <c r="BF790" s="199">
        <f>IF(N790="snížená",J790,0)</f>
        <v>0</v>
      </c>
      <c r="BG790" s="199">
        <f>IF(N790="zákl. přenesená",J790,0)</f>
        <v>0</v>
      </c>
      <c r="BH790" s="199">
        <f>IF(N790="sníž. přenesená",J790,0)</f>
        <v>0</v>
      </c>
      <c r="BI790" s="199">
        <f>IF(N790="nulová",J790,0)</f>
        <v>0</v>
      </c>
      <c r="BJ790" s="16" t="s">
        <v>84</v>
      </c>
      <c r="BK790" s="199">
        <f>ROUND(I790*H790,2)</f>
        <v>0</v>
      </c>
      <c r="BL790" s="16" t="s">
        <v>182</v>
      </c>
      <c r="BM790" s="198" t="s">
        <v>1061</v>
      </c>
    </row>
    <row r="791" spans="1:65" s="2" customFormat="1" ht="10">
      <c r="A791" s="33"/>
      <c r="B791" s="34"/>
      <c r="C791" s="35"/>
      <c r="D791" s="200" t="s">
        <v>141</v>
      </c>
      <c r="E791" s="35"/>
      <c r="F791" s="201" t="s">
        <v>1060</v>
      </c>
      <c r="G791" s="35"/>
      <c r="H791" s="35"/>
      <c r="I791" s="202"/>
      <c r="J791" s="35"/>
      <c r="K791" s="35"/>
      <c r="L791" s="38"/>
      <c r="M791" s="203"/>
      <c r="N791" s="204"/>
      <c r="O791" s="70"/>
      <c r="P791" s="70"/>
      <c r="Q791" s="70"/>
      <c r="R791" s="70"/>
      <c r="S791" s="70"/>
      <c r="T791" s="71"/>
      <c r="U791" s="33"/>
      <c r="V791" s="33"/>
      <c r="W791" s="33"/>
      <c r="X791" s="33"/>
      <c r="Y791" s="33"/>
      <c r="Z791" s="33"/>
      <c r="AA791" s="33"/>
      <c r="AB791" s="33"/>
      <c r="AC791" s="33"/>
      <c r="AD791" s="33"/>
      <c r="AE791" s="33"/>
      <c r="AT791" s="16" t="s">
        <v>141</v>
      </c>
      <c r="AU791" s="16" t="s">
        <v>84</v>
      </c>
    </row>
    <row r="792" spans="1:65" s="13" customFormat="1" ht="10">
      <c r="B792" s="210"/>
      <c r="C792" s="211"/>
      <c r="D792" s="200" t="s">
        <v>227</v>
      </c>
      <c r="E792" s="212" t="s">
        <v>1</v>
      </c>
      <c r="F792" s="213" t="s">
        <v>1062</v>
      </c>
      <c r="G792" s="211"/>
      <c r="H792" s="214">
        <v>67.19</v>
      </c>
      <c r="I792" s="215"/>
      <c r="J792" s="211"/>
      <c r="K792" s="211"/>
      <c r="L792" s="216"/>
      <c r="M792" s="217"/>
      <c r="N792" s="218"/>
      <c r="O792" s="218"/>
      <c r="P792" s="218"/>
      <c r="Q792" s="218"/>
      <c r="R792" s="218"/>
      <c r="S792" s="218"/>
      <c r="T792" s="219"/>
      <c r="AT792" s="220" t="s">
        <v>227</v>
      </c>
      <c r="AU792" s="220" t="s">
        <v>84</v>
      </c>
      <c r="AV792" s="13" t="s">
        <v>86</v>
      </c>
      <c r="AW792" s="13" t="s">
        <v>33</v>
      </c>
      <c r="AX792" s="13" t="s">
        <v>77</v>
      </c>
      <c r="AY792" s="220" t="s">
        <v>132</v>
      </c>
    </row>
    <row r="793" spans="1:65" s="14" customFormat="1" ht="10">
      <c r="B793" s="221"/>
      <c r="C793" s="222"/>
      <c r="D793" s="200" t="s">
        <v>227</v>
      </c>
      <c r="E793" s="223" t="s">
        <v>1</v>
      </c>
      <c r="F793" s="224" t="s">
        <v>229</v>
      </c>
      <c r="G793" s="222"/>
      <c r="H793" s="225">
        <v>67.19</v>
      </c>
      <c r="I793" s="226"/>
      <c r="J793" s="222"/>
      <c r="K793" s="222"/>
      <c r="L793" s="227"/>
      <c r="M793" s="228"/>
      <c r="N793" s="229"/>
      <c r="O793" s="229"/>
      <c r="P793" s="229"/>
      <c r="Q793" s="229"/>
      <c r="R793" s="229"/>
      <c r="S793" s="229"/>
      <c r="T793" s="230"/>
      <c r="AT793" s="231" t="s">
        <v>227</v>
      </c>
      <c r="AU793" s="231" t="s">
        <v>84</v>
      </c>
      <c r="AV793" s="14" t="s">
        <v>153</v>
      </c>
      <c r="AW793" s="14" t="s">
        <v>33</v>
      </c>
      <c r="AX793" s="14" t="s">
        <v>84</v>
      </c>
      <c r="AY793" s="231" t="s">
        <v>132</v>
      </c>
    </row>
    <row r="794" spans="1:65" s="2" customFormat="1" ht="16.5" customHeight="1">
      <c r="A794" s="33"/>
      <c r="B794" s="34"/>
      <c r="C794" s="186" t="s">
        <v>1063</v>
      </c>
      <c r="D794" s="186" t="s">
        <v>135</v>
      </c>
      <c r="E794" s="187" t="s">
        <v>1064</v>
      </c>
      <c r="F794" s="188" t="s">
        <v>1065</v>
      </c>
      <c r="G794" s="189" t="s">
        <v>226</v>
      </c>
      <c r="H794" s="190">
        <v>21.838000000000001</v>
      </c>
      <c r="I794" s="191"/>
      <c r="J794" s="192">
        <f>ROUND(I794*H794,2)</f>
        <v>0</v>
      </c>
      <c r="K794" s="193"/>
      <c r="L794" s="38"/>
      <c r="M794" s="194" t="s">
        <v>1</v>
      </c>
      <c r="N794" s="195" t="s">
        <v>42</v>
      </c>
      <c r="O794" s="70"/>
      <c r="P794" s="196">
        <f>O794*H794</f>
        <v>0</v>
      </c>
      <c r="Q794" s="196">
        <v>0</v>
      </c>
      <c r="R794" s="196">
        <f>Q794*H794</f>
        <v>0</v>
      </c>
      <c r="S794" s="196">
        <v>0</v>
      </c>
      <c r="T794" s="197">
        <f>S794*H794</f>
        <v>0</v>
      </c>
      <c r="U794" s="33"/>
      <c r="V794" s="33"/>
      <c r="W794" s="33"/>
      <c r="X794" s="33"/>
      <c r="Y794" s="33"/>
      <c r="Z794" s="33"/>
      <c r="AA794" s="33"/>
      <c r="AB794" s="33"/>
      <c r="AC794" s="33"/>
      <c r="AD794" s="33"/>
      <c r="AE794" s="33"/>
      <c r="AR794" s="198" t="s">
        <v>182</v>
      </c>
      <c r="AT794" s="198" t="s">
        <v>135</v>
      </c>
      <c r="AU794" s="198" t="s">
        <v>84</v>
      </c>
      <c r="AY794" s="16" t="s">
        <v>132</v>
      </c>
      <c r="BE794" s="199">
        <f>IF(N794="základní",J794,0)</f>
        <v>0</v>
      </c>
      <c r="BF794" s="199">
        <f>IF(N794="snížená",J794,0)</f>
        <v>0</v>
      </c>
      <c r="BG794" s="199">
        <f>IF(N794="zákl. přenesená",J794,0)</f>
        <v>0</v>
      </c>
      <c r="BH794" s="199">
        <f>IF(N794="sníž. přenesená",J794,0)</f>
        <v>0</v>
      </c>
      <c r="BI794" s="199">
        <f>IF(N794="nulová",J794,0)</f>
        <v>0</v>
      </c>
      <c r="BJ794" s="16" t="s">
        <v>84</v>
      </c>
      <c r="BK794" s="199">
        <f>ROUND(I794*H794,2)</f>
        <v>0</v>
      </c>
      <c r="BL794" s="16" t="s">
        <v>182</v>
      </c>
      <c r="BM794" s="198" t="s">
        <v>1066</v>
      </c>
    </row>
    <row r="795" spans="1:65" s="2" customFormat="1" ht="10">
      <c r="A795" s="33"/>
      <c r="B795" s="34"/>
      <c r="C795" s="35"/>
      <c r="D795" s="200" t="s">
        <v>141</v>
      </c>
      <c r="E795" s="35"/>
      <c r="F795" s="201" t="s">
        <v>1065</v>
      </c>
      <c r="G795" s="35"/>
      <c r="H795" s="35"/>
      <c r="I795" s="202"/>
      <c r="J795" s="35"/>
      <c r="K795" s="35"/>
      <c r="L795" s="38"/>
      <c r="M795" s="203"/>
      <c r="N795" s="204"/>
      <c r="O795" s="70"/>
      <c r="P795" s="70"/>
      <c r="Q795" s="70"/>
      <c r="R795" s="70"/>
      <c r="S795" s="70"/>
      <c r="T795" s="71"/>
      <c r="U795" s="33"/>
      <c r="V795" s="33"/>
      <c r="W795" s="33"/>
      <c r="X795" s="33"/>
      <c r="Y795" s="33"/>
      <c r="Z795" s="33"/>
      <c r="AA795" s="33"/>
      <c r="AB795" s="33"/>
      <c r="AC795" s="33"/>
      <c r="AD795" s="33"/>
      <c r="AE795" s="33"/>
      <c r="AT795" s="16" t="s">
        <v>141</v>
      </c>
      <c r="AU795" s="16" t="s">
        <v>84</v>
      </c>
    </row>
    <row r="796" spans="1:65" s="13" customFormat="1" ht="10">
      <c r="B796" s="210"/>
      <c r="C796" s="211"/>
      <c r="D796" s="200" t="s">
        <v>227</v>
      </c>
      <c r="E796" s="212" t="s">
        <v>1</v>
      </c>
      <c r="F796" s="213" t="s">
        <v>1067</v>
      </c>
      <c r="G796" s="211"/>
      <c r="H796" s="214">
        <v>17.437999999999999</v>
      </c>
      <c r="I796" s="215"/>
      <c r="J796" s="211"/>
      <c r="K796" s="211"/>
      <c r="L796" s="216"/>
      <c r="M796" s="217"/>
      <c r="N796" s="218"/>
      <c r="O796" s="218"/>
      <c r="P796" s="218"/>
      <c r="Q796" s="218"/>
      <c r="R796" s="218"/>
      <c r="S796" s="218"/>
      <c r="T796" s="219"/>
      <c r="AT796" s="220" t="s">
        <v>227</v>
      </c>
      <c r="AU796" s="220" t="s">
        <v>84</v>
      </c>
      <c r="AV796" s="13" t="s">
        <v>86</v>
      </c>
      <c r="AW796" s="13" t="s">
        <v>33</v>
      </c>
      <c r="AX796" s="13" t="s">
        <v>77</v>
      </c>
      <c r="AY796" s="220" t="s">
        <v>132</v>
      </c>
    </row>
    <row r="797" spans="1:65" s="13" customFormat="1" ht="10">
      <c r="B797" s="210"/>
      <c r="C797" s="211"/>
      <c r="D797" s="200" t="s">
        <v>227</v>
      </c>
      <c r="E797" s="212" t="s">
        <v>1</v>
      </c>
      <c r="F797" s="213" t="s">
        <v>1068</v>
      </c>
      <c r="G797" s="211"/>
      <c r="H797" s="214">
        <v>4.4000000000000004</v>
      </c>
      <c r="I797" s="215"/>
      <c r="J797" s="211"/>
      <c r="K797" s="211"/>
      <c r="L797" s="216"/>
      <c r="M797" s="217"/>
      <c r="N797" s="218"/>
      <c r="O797" s="218"/>
      <c r="P797" s="218"/>
      <c r="Q797" s="218"/>
      <c r="R797" s="218"/>
      <c r="S797" s="218"/>
      <c r="T797" s="219"/>
      <c r="AT797" s="220" t="s">
        <v>227</v>
      </c>
      <c r="AU797" s="220" t="s">
        <v>84</v>
      </c>
      <c r="AV797" s="13" t="s">
        <v>86</v>
      </c>
      <c r="AW797" s="13" t="s">
        <v>33</v>
      </c>
      <c r="AX797" s="13" t="s">
        <v>77</v>
      </c>
      <c r="AY797" s="220" t="s">
        <v>132</v>
      </c>
    </row>
    <row r="798" spans="1:65" s="14" customFormat="1" ht="10">
      <c r="B798" s="221"/>
      <c r="C798" s="222"/>
      <c r="D798" s="200" t="s">
        <v>227</v>
      </c>
      <c r="E798" s="223" t="s">
        <v>1</v>
      </c>
      <c r="F798" s="224" t="s">
        <v>229</v>
      </c>
      <c r="G798" s="222"/>
      <c r="H798" s="225">
        <v>21.838000000000001</v>
      </c>
      <c r="I798" s="226"/>
      <c r="J798" s="222"/>
      <c r="K798" s="222"/>
      <c r="L798" s="227"/>
      <c r="M798" s="228"/>
      <c r="N798" s="229"/>
      <c r="O798" s="229"/>
      <c r="P798" s="229"/>
      <c r="Q798" s="229"/>
      <c r="R798" s="229"/>
      <c r="S798" s="229"/>
      <c r="T798" s="230"/>
      <c r="AT798" s="231" t="s">
        <v>227</v>
      </c>
      <c r="AU798" s="231" t="s">
        <v>84</v>
      </c>
      <c r="AV798" s="14" t="s">
        <v>153</v>
      </c>
      <c r="AW798" s="14" t="s">
        <v>33</v>
      </c>
      <c r="AX798" s="14" t="s">
        <v>84</v>
      </c>
      <c r="AY798" s="231" t="s">
        <v>132</v>
      </c>
    </row>
    <row r="799" spans="1:65" s="2" customFormat="1" ht="21.75" customHeight="1">
      <c r="A799" s="33"/>
      <c r="B799" s="34"/>
      <c r="C799" s="186" t="s">
        <v>616</v>
      </c>
      <c r="D799" s="186" t="s">
        <v>135</v>
      </c>
      <c r="E799" s="187" t="s">
        <v>1069</v>
      </c>
      <c r="F799" s="188" t="s">
        <v>1070</v>
      </c>
      <c r="G799" s="189" t="s">
        <v>245</v>
      </c>
      <c r="H799" s="190">
        <v>1.0920000000000001</v>
      </c>
      <c r="I799" s="191"/>
      <c r="J799" s="192">
        <f>ROUND(I799*H799,2)</f>
        <v>0</v>
      </c>
      <c r="K799" s="193"/>
      <c r="L799" s="38"/>
      <c r="M799" s="194" t="s">
        <v>1</v>
      </c>
      <c r="N799" s="195" t="s">
        <v>42</v>
      </c>
      <c r="O799" s="70"/>
      <c r="P799" s="196">
        <f>O799*H799</f>
        <v>0</v>
      </c>
      <c r="Q799" s="196">
        <v>0</v>
      </c>
      <c r="R799" s="196">
        <f>Q799*H799</f>
        <v>0</v>
      </c>
      <c r="S799" s="196">
        <v>0</v>
      </c>
      <c r="T799" s="197">
        <f>S799*H799</f>
        <v>0</v>
      </c>
      <c r="U799" s="33"/>
      <c r="V799" s="33"/>
      <c r="W799" s="33"/>
      <c r="X799" s="33"/>
      <c r="Y799" s="33"/>
      <c r="Z799" s="33"/>
      <c r="AA799" s="33"/>
      <c r="AB799" s="33"/>
      <c r="AC799" s="33"/>
      <c r="AD799" s="33"/>
      <c r="AE799" s="33"/>
      <c r="AR799" s="198" t="s">
        <v>182</v>
      </c>
      <c r="AT799" s="198" t="s">
        <v>135</v>
      </c>
      <c r="AU799" s="198" t="s">
        <v>84</v>
      </c>
      <c r="AY799" s="16" t="s">
        <v>132</v>
      </c>
      <c r="BE799" s="199">
        <f>IF(N799="základní",J799,0)</f>
        <v>0</v>
      </c>
      <c r="BF799" s="199">
        <f>IF(N799="snížená",J799,0)</f>
        <v>0</v>
      </c>
      <c r="BG799" s="199">
        <f>IF(N799="zákl. přenesená",J799,0)</f>
        <v>0</v>
      </c>
      <c r="BH799" s="199">
        <f>IF(N799="sníž. přenesená",J799,0)</f>
        <v>0</v>
      </c>
      <c r="BI799" s="199">
        <f>IF(N799="nulová",J799,0)</f>
        <v>0</v>
      </c>
      <c r="BJ799" s="16" t="s">
        <v>84</v>
      </c>
      <c r="BK799" s="199">
        <f>ROUND(I799*H799,2)</f>
        <v>0</v>
      </c>
      <c r="BL799" s="16" t="s">
        <v>182</v>
      </c>
      <c r="BM799" s="198" t="s">
        <v>1071</v>
      </c>
    </row>
    <row r="800" spans="1:65" s="2" customFormat="1" ht="10">
      <c r="A800" s="33"/>
      <c r="B800" s="34"/>
      <c r="C800" s="35"/>
      <c r="D800" s="200" t="s">
        <v>141</v>
      </c>
      <c r="E800" s="35"/>
      <c r="F800" s="201" t="s">
        <v>1070</v>
      </c>
      <c r="G800" s="35"/>
      <c r="H800" s="35"/>
      <c r="I800" s="202"/>
      <c r="J800" s="35"/>
      <c r="K800" s="35"/>
      <c r="L800" s="38"/>
      <c r="M800" s="203"/>
      <c r="N800" s="204"/>
      <c r="O800" s="70"/>
      <c r="P800" s="70"/>
      <c r="Q800" s="70"/>
      <c r="R800" s="70"/>
      <c r="S800" s="70"/>
      <c r="T800" s="71"/>
      <c r="U800" s="33"/>
      <c r="V800" s="33"/>
      <c r="W800" s="33"/>
      <c r="X800" s="33"/>
      <c r="Y800" s="33"/>
      <c r="Z800" s="33"/>
      <c r="AA800" s="33"/>
      <c r="AB800" s="33"/>
      <c r="AC800" s="33"/>
      <c r="AD800" s="33"/>
      <c r="AE800" s="33"/>
      <c r="AT800" s="16" t="s">
        <v>141</v>
      </c>
      <c r="AU800" s="16" t="s">
        <v>84</v>
      </c>
    </row>
    <row r="801" spans="1:65" s="13" customFormat="1" ht="10">
      <c r="B801" s="210"/>
      <c r="C801" s="211"/>
      <c r="D801" s="200" t="s">
        <v>227</v>
      </c>
      <c r="E801" s="212" t="s">
        <v>1</v>
      </c>
      <c r="F801" s="213" t="s">
        <v>1072</v>
      </c>
      <c r="G801" s="211"/>
      <c r="H801" s="214">
        <v>1.0920000000000001</v>
      </c>
      <c r="I801" s="215"/>
      <c r="J801" s="211"/>
      <c r="K801" s="211"/>
      <c r="L801" s="216"/>
      <c r="M801" s="217"/>
      <c r="N801" s="218"/>
      <c r="O801" s="218"/>
      <c r="P801" s="218"/>
      <c r="Q801" s="218"/>
      <c r="R801" s="218"/>
      <c r="S801" s="218"/>
      <c r="T801" s="219"/>
      <c r="AT801" s="220" t="s">
        <v>227</v>
      </c>
      <c r="AU801" s="220" t="s">
        <v>84</v>
      </c>
      <c r="AV801" s="13" t="s">
        <v>86</v>
      </c>
      <c r="AW801" s="13" t="s">
        <v>33</v>
      </c>
      <c r="AX801" s="13" t="s">
        <v>77</v>
      </c>
      <c r="AY801" s="220" t="s">
        <v>132</v>
      </c>
    </row>
    <row r="802" spans="1:65" s="14" customFormat="1" ht="10">
      <c r="B802" s="221"/>
      <c r="C802" s="222"/>
      <c r="D802" s="200" t="s">
        <v>227</v>
      </c>
      <c r="E802" s="223" t="s">
        <v>1</v>
      </c>
      <c r="F802" s="224" t="s">
        <v>229</v>
      </c>
      <c r="G802" s="222"/>
      <c r="H802" s="225">
        <v>1.0920000000000001</v>
      </c>
      <c r="I802" s="226"/>
      <c r="J802" s="222"/>
      <c r="K802" s="222"/>
      <c r="L802" s="227"/>
      <c r="M802" s="228"/>
      <c r="N802" s="229"/>
      <c r="O802" s="229"/>
      <c r="P802" s="229"/>
      <c r="Q802" s="229"/>
      <c r="R802" s="229"/>
      <c r="S802" s="229"/>
      <c r="T802" s="230"/>
      <c r="AT802" s="231" t="s">
        <v>227</v>
      </c>
      <c r="AU802" s="231" t="s">
        <v>84</v>
      </c>
      <c r="AV802" s="14" t="s">
        <v>153</v>
      </c>
      <c r="AW802" s="14" t="s">
        <v>33</v>
      </c>
      <c r="AX802" s="14" t="s">
        <v>84</v>
      </c>
      <c r="AY802" s="231" t="s">
        <v>132</v>
      </c>
    </row>
    <row r="803" spans="1:65" s="2" customFormat="1" ht="16.5" customHeight="1">
      <c r="A803" s="33"/>
      <c r="B803" s="34"/>
      <c r="C803" s="186" t="s">
        <v>1073</v>
      </c>
      <c r="D803" s="186" t="s">
        <v>135</v>
      </c>
      <c r="E803" s="187" t="s">
        <v>1074</v>
      </c>
      <c r="F803" s="188" t="s">
        <v>1075</v>
      </c>
      <c r="G803" s="189" t="s">
        <v>226</v>
      </c>
      <c r="H803" s="190">
        <v>107.785</v>
      </c>
      <c r="I803" s="191"/>
      <c r="J803" s="192">
        <f>ROUND(I803*H803,2)</f>
        <v>0</v>
      </c>
      <c r="K803" s="193"/>
      <c r="L803" s="38"/>
      <c r="M803" s="194" t="s">
        <v>1</v>
      </c>
      <c r="N803" s="195" t="s">
        <v>42</v>
      </c>
      <c r="O803" s="70"/>
      <c r="P803" s="196">
        <f>O803*H803</f>
        <v>0</v>
      </c>
      <c r="Q803" s="196">
        <v>0</v>
      </c>
      <c r="R803" s="196">
        <f>Q803*H803</f>
        <v>0</v>
      </c>
      <c r="S803" s="196">
        <v>0</v>
      </c>
      <c r="T803" s="197">
        <f>S803*H803</f>
        <v>0</v>
      </c>
      <c r="U803" s="33"/>
      <c r="V803" s="33"/>
      <c r="W803" s="33"/>
      <c r="X803" s="33"/>
      <c r="Y803" s="33"/>
      <c r="Z803" s="33"/>
      <c r="AA803" s="33"/>
      <c r="AB803" s="33"/>
      <c r="AC803" s="33"/>
      <c r="AD803" s="33"/>
      <c r="AE803" s="33"/>
      <c r="AR803" s="198" t="s">
        <v>182</v>
      </c>
      <c r="AT803" s="198" t="s">
        <v>135</v>
      </c>
      <c r="AU803" s="198" t="s">
        <v>84</v>
      </c>
      <c r="AY803" s="16" t="s">
        <v>132</v>
      </c>
      <c r="BE803" s="199">
        <f>IF(N803="základní",J803,0)</f>
        <v>0</v>
      </c>
      <c r="BF803" s="199">
        <f>IF(N803="snížená",J803,0)</f>
        <v>0</v>
      </c>
      <c r="BG803" s="199">
        <f>IF(N803="zákl. přenesená",J803,0)</f>
        <v>0</v>
      </c>
      <c r="BH803" s="199">
        <f>IF(N803="sníž. přenesená",J803,0)</f>
        <v>0</v>
      </c>
      <c r="BI803" s="199">
        <f>IF(N803="nulová",J803,0)</f>
        <v>0</v>
      </c>
      <c r="BJ803" s="16" t="s">
        <v>84</v>
      </c>
      <c r="BK803" s="199">
        <f>ROUND(I803*H803,2)</f>
        <v>0</v>
      </c>
      <c r="BL803" s="16" t="s">
        <v>182</v>
      </c>
      <c r="BM803" s="198" t="s">
        <v>1076</v>
      </c>
    </row>
    <row r="804" spans="1:65" s="2" customFormat="1" ht="10">
      <c r="A804" s="33"/>
      <c r="B804" s="34"/>
      <c r="C804" s="35"/>
      <c r="D804" s="200" t="s">
        <v>141</v>
      </c>
      <c r="E804" s="35"/>
      <c r="F804" s="201" t="s">
        <v>1075</v>
      </c>
      <c r="G804" s="35"/>
      <c r="H804" s="35"/>
      <c r="I804" s="202"/>
      <c r="J804" s="35"/>
      <c r="K804" s="35"/>
      <c r="L804" s="38"/>
      <c r="M804" s="203"/>
      <c r="N804" s="204"/>
      <c r="O804" s="70"/>
      <c r="P804" s="70"/>
      <c r="Q804" s="70"/>
      <c r="R804" s="70"/>
      <c r="S804" s="70"/>
      <c r="T804" s="71"/>
      <c r="U804" s="33"/>
      <c r="V804" s="33"/>
      <c r="W804" s="33"/>
      <c r="X804" s="33"/>
      <c r="Y804" s="33"/>
      <c r="Z804" s="33"/>
      <c r="AA804" s="33"/>
      <c r="AB804" s="33"/>
      <c r="AC804" s="33"/>
      <c r="AD804" s="33"/>
      <c r="AE804" s="33"/>
      <c r="AT804" s="16" t="s">
        <v>141</v>
      </c>
      <c r="AU804" s="16" t="s">
        <v>84</v>
      </c>
    </row>
    <row r="805" spans="1:65" s="2" customFormat="1" ht="21.75" customHeight="1">
      <c r="A805" s="33"/>
      <c r="B805" s="34"/>
      <c r="C805" s="186" t="s">
        <v>619</v>
      </c>
      <c r="D805" s="186" t="s">
        <v>135</v>
      </c>
      <c r="E805" s="187" t="s">
        <v>1077</v>
      </c>
      <c r="F805" s="188" t="s">
        <v>1078</v>
      </c>
      <c r="G805" s="189" t="s">
        <v>245</v>
      </c>
      <c r="H805" s="190">
        <v>2.0760000000000001</v>
      </c>
      <c r="I805" s="191"/>
      <c r="J805" s="192">
        <f>ROUND(I805*H805,2)</f>
        <v>0</v>
      </c>
      <c r="K805" s="193"/>
      <c r="L805" s="38"/>
      <c r="M805" s="194" t="s">
        <v>1</v>
      </c>
      <c r="N805" s="195" t="s">
        <v>42</v>
      </c>
      <c r="O805" s="70"/>
      <c r="P805" s="196">
        <f>O805*H805</f>
        <v>0</v>
      </c>
      <c r="Q805" s="196">
        <v>0</v>
      </c>
      <c r="R805" s="196">
        <f>Q805*H805</f>
        <v>0</v>
      </c>
      <c r="S805" s="196">
        <v>0</v>
      </c>
      <c r="T805" s="197">
        <f>S805*H805</f>
        <v>0</v>
      </c>
      <c r="U805" s="33"/>
      <c r="V805" s="33"/>
      <c r="W805" s="33"/>
      <c r="X805" s="33"/>
      <c r="Y805" s="33"/>
      <c r="Z805" s="33"/>
      <c r="AA805" s="33"/>
      <c r="AB805" s="33"/>
      <c r="AC805" s="33"/>
      <c r="AD805" s="33"/>
      <c r="AE805" s="33"/>
      <c r="AR805" s="198" t="s">
        <v>182</v>
      </c>
      <c r="AT805" s="198" t="s">
        <v>135</v>
      </c>
      <c r="AU805" s="198" t="s">
        <v>84</v>
      </c>
      <c r="AY805" s="16" t="s">
        <v>132</v>
      </c>
      <c r="BE805" s="199">
        <f>IF(N805="základní",J805,0)</f>
        <v>0</v>
      </c>
      <c r="BF805" s="199">
        <f>IF(N805="snížená",J805,0)</f>
        <v>0</v>
      </c>
      <c r="BG805" s="199">
        <f>IF(N805="zákl. přenesená",J805,0)</f>
        <v>0</v>
      </c>
      <c r="BH805" s="199">
        <f>IF(N805="sníž. přenesená",J805,0)</f>
        <v>0</v>
      </c>
      <c r="BI805" s="199">
        <f>IF(N805="nulová",J805,0)</f>
        <v>0</v>
      </c>
      <c r="BJ805" s="16" t="s">
        <v>84</v>
      </c>
      <c r="BK805" s="199">
        <f>ROUND(I805*H805,2)</f>
        <v>0</v>
      </c>
      <c r="BL805" s="16" t="s">
        <v>182</v>
      </c>
      <c r="BM805" s="198" t="s">
        <v>1079</v>
      </c>
    </row>
    <row r="806" spans="1:65" s="2" customFormat="1" ht="10">
      <c r="A806" s="33"/>
      <c r="B806" s="34"/>
      <c r="C806" s="35"/>
      <c r="D806" s="200" t="s">
        <v>141</v>
      </c>
      <c r="E806" s="35"/>
      <c r="F806" s="201" t="s">
        <v>1078</v>
      </c>
      <c r="G806" s="35"/>
      <c r="H806" s="35"/>
      <c r="I806" s="202"/>
      <c r="J806" s="35"/>
      <c r="K806" s="35"/>
      <c r="L806" s="38"/>
      <c r="M806" s="203"/>
      <c r="N806" s="204"/>
      <c r="O806" s="70"/>
      <c r="P806" s="70"/>
      <c r="Q806" s="70"/>
      <c r="R806" s="70"/>
      <c r="S806" s="70"/>
      <c r="T806" s="71"/>
      <c r="U806" s="33"/>
      <c r="V806" s="33"/>
      <c r="W806" s="33"/>
      <c r="X806" s="33"/>
      <c r="Y806" s="33"/>
      <c r="Z806" s="33"/>
      <c r="AA806" s="33"/>
      <c r="AB806" s="33"/>
      <c r="AC806" s="33"/>
      <c r="AD806" s="33"/>
      <c r="AE806" s="33"/>
      <c r="AT806" s="16" t="s">
        <v>141</v>
      </c>
      <c r="AU806" s="16" t="s">
        <v>84</v>
      </c>
    </row>
    <row r="807" spans="1:65" s="13" customFormat="1" ht="10">
      <c r="B807" s="210"/>
      <c r="C807" s="211"/>
      <c r="D807" s="200" t="s">
        <v>227</v>
      </c>
      <c r="E807" s="212" t="s">
        <v>1</v>
      </c>
      <c r="F807" s="213" t="s">
        <v>1080</v>
      </c>
      <c r="G807" s="211"/>
      <c r="H807" s="214">
        <v>2.0760000000000001</v>
      </c>
      <c r="I807" s="215"/>
      <c r="J807" s="211"/>
      <c r="K807" s="211"/>
      <c r="L807" s="216"/>
      <c r="M807" s="217"/>
      <c r="N807" s="218"/>
      <c r="O807" s="218"/>
      <c r="P807" s="218"/>
      <c r="Q807" s="218"/>
      <c r="R807" s="218"/>
      <c r="S807" s="218"/>
      <c r="T807" s="219"/>
      <c r="AT807" s="220" t="s">
        <v>227</v>
      </c>
      <c r="AU807" s="220" t="s">
        <v>84</v>
      </c>
      <c r="AV807" s="13" t="s">
        <v>86</v>
      </c>
      <c r="AW807" s="13" t="s">
        <v>33</v>
      </c>
      <c r="AX807" s="13" t="s">
        <v>77</v>
      </c>
      <c r="AY807" s="220" t="s">
        <v>132</v>
      </c>
    </row>
    <row r="808" spans="1:65" s="14" customFormat="1" ht="10">
      <c r="B808" s="221"/>
      <c r="C808" s="222"/>
      <c r="D808" s="200" t="s">
        <v>227</v>
      </c>
      <c r="E808" s="223" t="s">
        <v>1</v>
      </c>
      <c r="F808" s="224" t="s">
        <v>229</v>
      </c>
      <c r="G808" s="222"/>
      <c r="H808" s="225">
        <v>2.0760000000000001</v>
      </c>
      <c r="I808" s="226"/>
      <c r="J808" s="222"/>
      <c r="K808" s="222"/>
      <c r="L808" s="227"/>
      <c r="M808" s="228"/>
      <c r="N808" s="229"/>
      <c r="O808" s="229"/>
      <c r="P808" s="229"/>
      <c r="Q808" s="229"/>
      <c r="R808" s="229"/>
      <c r="S808" s="229"/>
      <c r="T808" s="230"/>
      <c r="AT808" s="231" t="s">
        <v>227</v>
      </c>
      <c r="AU808" s="231" t="s">
        <v>84</v>
      </c>
      <c r="AV808" s="14" t="s">
        <v>153</v>
      </c>
      <c r="AW808" s="14" t="s">
        <v>33</v>
      </c>
      <c r="AX808" s="14" t="s">
        <v>84</v>
      </c>
      <c r="AY808" s="231" t="s">
        <v>132</v>
      </c>
    </row>
    <row r="809" spans="1:65" s="2" customFormat="1" ht="16.5" customHeight="1">
      <c r="A809" s="33"/>
      <c r="B809" s="34"/>
      <c r="C809" s="186" t="s">
        <v>1081</v>
      </c>
      <c r="D809" s="186" t="s">
        <v>135</v>
      </c>
      <c r="E809" s="187" t="s">
        <v>1082</v>
      </c>
      <c r="F809" s="188" t="s">
        <v>1083</v>
      </c>
      <c r="G809" s="189" t="s">
        <v>226</v>
      </c>
      <c r="H809" s="190">
        <v>38.575000000000003</v>
      </c>
      <c r="I809" s="191"/>
      <c r="J809" s="192">
        <f>ROUND(I809*H809,2)</f>
        <v>0</v>
      </c>
      <c r="K809" s="193"/>
      <c r="L809" s="38"/>
      <c r="M809" s="194" t="s">
        <v>1</v>
      </c>
      <c r="N809" s="195" t="s">
        <v>42</v>
      </c>
      <c r="O809" s="70"/>
      <c r="P809" s="196">
        <f>O809*H809</f>
        <v>0</v>
      </c>
      <c r="Q809" s="196">
        <v>0</v>
      </c>
      <c r="R809" s="196">
        <f>Q809*H809</f>
        <v>0</v>
      </c>
      <c r="S809" s="196">
        <v>0</v>
      </c>
      <c r="T809" s="197">
        <f>S809*H809</f>
        <v>0</v>
      </c>
      <c r="U809" s="33"/>
      <c r="V809" s="33"/>
      <c r="W809" s="33"/>
      <c r="X809" s="33"/>
      <c r="Y809" s="33"/>
      <c r="Z809" s="33"/>
      <c r="AA809" s="33"/>
      <c r="AB809" s="33"/>
      <c r="AC809" s="33"/>
      <c r="AD809" s="33"/>
      <c r="AE809" s="33"/>
      <c r="AR809" s="198" t="s">
        <v>182</v>
      </c>
      <c r="AT809" s="198" t="s">
        <v>135</v>
      </c>
      <c r="AU809" s="198" t="s">
        <v>84</v>
      </c>
      <c r="AY809" s="16" t="s">
        <v>132</v>
      </c>
      <c r="BE809" s="199">
        <f>IF(N809="základní",J809,0)</f>
        <v>0</v>
      </c>
      <c r="BF809" s="199">
        <f>IF(N809="snížená",J809,0)</f>
        <v>0</v>
      </c>
      <c r="BG809" s="199">
        <f>IF(N809="zákl. přenesená",J809,0)</f>
        <v>0</v>
      </c>
      <c r="BH809" s="199">
        <f>IF(N809="sníž. přenesená",J809,0)</f>
        <v>0</v>
      </c>
      <c r="BI809" s="199">
        <f>IF(N809="nulová",J809,0)</f>
        <v>0</v>
      </c>
      <c r="BJ809" s="16" t="s">
        <v>84</v>
      </c>
      <c r="BK809" s="199">
        <f>ROUND(I809*H809,2)</f>
        <v>0</v>
      </c>
      <c r="BL809" s="16" t="s">
        <v>182</v>
      </c>
      <c r="BM809" s="198" t="s">
        <v>1084</v>
      </c>
    </row>
    <row r="810" spans="1:65" s="2" customFormat="1" ht="10">
      <c r="A810" s="33"/>
      <c r="B810" s="34"/>
      <c r="C810" s="35"/>
      <c r="D810" s="200" t="s">
        <v>141</v>
      </c>
      <c r="E810" s="35"/>
      <c r="F810" s="201" t="s">
        <v>1083</v>
      </c>
      <c r="G810" s="35"/>
      <c r="H810" s="35"/>
      <c r="I810" s="202"/>
      <c r="J810" s="35"/>
      <c r="K810" s="35"/>
      <c r="L810" s="38"/>
      <c r="M810" s="203"/>
      <c r="N810" s="204"/>
      <c r="O810" s="70"/>
      <c r="P810" s="70"/>
      <c r="Q810" s="70"/>
      <c r="R810" s="70"/>
      <c r="S810" s="70"/>
      <c r="T810" s="71"/>
      <c r="U810" s="33"/>
      <c r="V810" s="33"/>
      <c r="W810" s="33"/>
      <c r="X810" s="33"/>
      <c r="Y810" s="33"/>
      <c r="Z810" s="33"/>
      <c r="AA810" s="33"/>
      <c r="AB810" s="33"/>
      <c r="AC810" s="33"/>
      <c r="AD810" s="33"/>
      <c r="AE810" s="33"/>
      <c r="AT810" s="16" t="s">
        <v>141</v>
      </c>
      <c r="AU810" s="16" t="s">
        <v>84</v>
      </c>
    </row>
    <row r="811" spans="1:65" s="2" customFormat="1" ht="24.15" customHeight="1">
      <c r="A811" s="33"/>
      <c r="B811" s="34"/>
      <c r="C811" s="186" t="s">
        <v>623</v>
      </c>
      <c r="D811" s="186" t="s">
        <v>135</v>
      </c>
      <c r="E811" s="187" t="s">
        <v>1085</v>
      </c>
      <c r="F811" s="188" t="s">
        <v>1086</v>
      </c>
      <c r="G811" s="189" t="s">
        <v>226</v>
      </c>
      <c r="H811" s="190">
        <v>352.8</v>
      </c>
      <c r="I811" s="191"/>
      <c r="J811" s="192">
        <f>ROUND(I811*H811,2)</f>
        <v>0</v>
      </c>
      <c r="K811" s="193"/>
      <c r="L811" s="38"/>
      <c r="M811" s="194" t="s">
        <v>1</v>
      </c>
      <c r="N811" s="195" t="s">
        <v>42</v>
      </c>
      <c r="O811" s="70"/>
      <c r="P811" s="196">
        <f>O811*H811</f>
        <v>0</v>
      </c>
      <c r="Q811" s="196">
        <v>0</v>
      </c>
      <c r="R811" s="196">
        <f>Q811*H811</f>
        <v>0</v>
      </c>
      <c r="S811" s="196">
        <v>0</v>
      </c>
      <c r="T811" s="197">
        <f>S811*H811</f>
        <v>0</v>
      </c>
      <c r="U811" s="33"/>
      <c r="V811" s="33"/>
      <c r="W811" s="33"/>
      <c r="X811" s="33"/>
      <c r="Y811" s="33"/>
      <c r="Z811" s="33"/>
      <c r="AA811" s="33"/>
      <c r="AB811" s="33"/>
      <c r="AC811" s="33"/>
      <c r="AD811" s="33"/>
      <c r="AE811" s="33"/>
      <c r="AR811" s="198" t="s">
        <v>182</v>
      </c>
      <c r="AT811" s="198" t="s">
        <v>135</v>
      </c>
      <c r="AU811" s="198" t="s">
        <v>84</v>
      </c>
      <c r="AY811" s="16" t="s">
        <v>132</v>
      </c>
      <c r="BE811" s="199">
        <f>IF(N811="základní",J811,0)</f>
        <v>0</v>
      </c>
      <c r="BF811" s="199">
        <f>IF(N811="snížená",J811,0)</f>
        <v>0</v>
      </c>
      <c r="BG811" s="199">
        <f>IF(N811="zákl. přenesená",J811,0)</f>
        <v>0</v>
      </c>
      <c r="BH811" s="199">
        <f>IF(N811="sníž. přenesená",J811,0)</f>
        <v>0</v>
      </c>
      <c r="BI811" s="199">
        <f>IF(N811="nulová",J811,0)</f>
        <v>0</v>
      </c>
      <c r="BJ811" s="16" t="s">
        <v>84</v>
      </c>
      <c r="BK811" s="199">
        <f>ROUND(I811*H811,2)</f>
        <v>0</v>
      </c>
      <c r="BL811" s="16" t="s">
        <v>182</v>
      </c>
      <c r="BM811" s="198" t="s">
        <v>1087</v>
      </c>
    </row>
    <row r="812" spans="1:65" s="2" customFormat="1" ht="18">
      <c r="A812" s="33"/>
      <c r="B812" s="34"/>
      <c r="C812" s="35"/>
      <c r="D812" s="200" t="s">
        <v>141</v>
      </c>
      <c r="E812" s="35"/>
      <c r="F812" s="201" t="s">
        <v>1086</v>
      </c>
      <c r="G812" s="35"/>
      <c r="H812" s="35"/>
      <c r="I812" s="202"/>
      <c r="J812" s="35"/>
      <c r="K812" s="35"/>
      <c r="L812" s="38"/>
      <c r="M812" s="203"/>
      <c r="N812" s="204"/>
      <c r="O812" s="70"/>
      <c r="P812" s="70"/>
      <c r="Q812" s="70"/>
      <c r="R812" s="70"/>
      <c r="S812" s="70"/>
      <c r="T812" s="71"/>
      <c r="U812" s="33"/>
      <c r="V812" s="33"/>
      <c r="W812" s="33"/>
      <c r="X812" s="33"/>
      <c r="Y812" s="33"/>
      <c r="Z812" s="33"/>
      <c r="AA812" s="33"/>
      <c r="AB812" s="33"/>
      <c r="AC812" s="33"/>
      <c r="AD812" s="33"/>
      <c r="AE812" s="33"/>
      <c r="AT812" s="16" t="s">
        <v>141</v>
      </c>
      <c r="AU812" s="16" t="s">
        <v>84</v>
      </c>
    </row>
    <row r="813" spans="1:65" s="2" customFormat="1" ht="18">
      <c r="A813" s="33"/>
      <c r="B813" s="34"/>
      <c r="C813" s="35"/>
      <c r="D813" s="200" t="s">
        <v>142</v>
      </c>
      <c r="E813" s="35"/>
      <c r="F813" s="205" t="s">
        <v>1088</v>
      </c>
      <c r="G813" s="35"/>
      <c r="H813" s="35"/>
      <c r="I813" s="202"/>
      <c r="J813" s="35"/>
      <c r="K813" s="35"/>
      <c r="L813" s="38"/>
      <c r="M813" s="203"/>
      <c r="N813" s="204"/>
      <c r="O813" s="70"/>
      <c r="P813" s="70"/>
      <c r="Q813" s="70"/>
      <c r="R813" s="70"/>
      <c r="S813" s="70"/>
      <c r="T813" s="71"/>
      <c r="U813" s="33"/>
      <c r="V813" s="33"/>
      <c r="W813" s="33"/>
      <c r="X813" s="33"/>
      <c r="Y813" s="33"/>
      <c r="Z813" s="33"/>
      <c r="AA813" s="33"/>
      <c r="AB813" s="33"/>
      <c r="AC813" s="33"/>
      <c r="AD813" s="33"/>
      <c r="AE813" s="33"/>
      <c r="AT813" s="16" t="s">
        <v>142</v>
      </c>
      <c r="AU813" s="16" t="s">
        <v>84</v>
      </c>
    </row>
    <row r="814" spans="1:65" s="13" customFormat="1" ht="10">
      <c r="B814" s="210"/>
      <c r="C814" s="211"/>
      <c r="D814" s="200" t="s">
        <v>227</v>
      </c>
      <c r="E814" s="212" t="s">
        <v>1</v>
      </c>
      <c r="F814" s="213" t="s">
        <v>1089</v>
      </c>
      <c r="G814" s="211"/>
      <c r="H814" s="214">
        <v>352.8</v>
      </c>
      <c r="I814" s="215"/>
      <c r="J814" s="211"/>
      <c r="K814" s="211"/>
      <c r="L814" s="216"/>
      <c r="M814" s="217"/>
      <c r="N814" s="218"/>
      <c r="O814" s="218"/>
      <c r="P814" s="218"/>
      <c r="Q814" s="218"/>
      <c r="R814" s="218"/>
      <c r="S814" s="218"/>
      <c r="T814" s="219"/>
      <c r="AT814" s="220" t="s">
        <v>227</v>
      </c>
      <c r="AU814" s="220" t="s">
        <v>84</v>
      </c>
      <c r="AV814" s="13" t="s">
        <v>86</v>
      </c>
      <c r="AW814" s="13" t="s">
        <v>33</v>
      </c>
      <c r="AX814" s="13" t="s">
        <v>77</v>
      </c>
      <c r="AY814" s="220" t="s">
        <v>132</v>
      </c>
    </row>
    <row r="815" spans="1:65" s="14" customFormat="1" ht="10">
      <c r="B815" s="221"/>
      <c r="C815" s="222"/>
      <c r="D815" s="200" t="s">
        <v>227</v>
      </c>
      <c r="E815" s="223" t="s">
        <v>1</v>
      </c>
      <c r="F815" s="224" t="s">
        <v>229</v>
      </c>
      <c r="G815" s="222"/>
      <c r="H815" s="225">
        <v>352.8</v>
      </c>
      <c r="I815" s="226"/>
      <c r="J815" s="222"/>
      <c r="K815" s="222"/>
      <c r="L815" s="227"/>
      <c r="M815" s="228"/>
      <c r="N815" s="229"/>
      <c r="O815" s="229"/>
      <c r="P815" s="229"/>
      <c r="Q815" s="229"/>
      <c r="R815" s="229"/>
      <c r="S815" s="229"/>
      <c r="T815" s="230"/>
      <c r="AT815" s="231" t="s">
        <v>227</v>
      </c>
      <c r="AU815" s="231" t="s">
        <v>84</v>
      </c>
      <c r="AV815" s="14" t="s">
        <v>153</v>
      </c>
      <c r="AW815" s="14" t="s">
        <v>33</v>
      </c>
      <c r="AX815" s="14" t="s">
        <v>84</v>
      </c>
      <c r="AY815" s="231" t="s">
        <v>132</v>
      </c>
    </row>
    <row r="816" spans="1:65" s="2" customFormat="1" ht="16.5" customHeight="1">
      <c r="A816" s="33"/>
      <c r="B816" s="34"/>
      <c r="C816" s="186" t="s">
        <v>1090</v>
      </c>
      <c r="D816" s="186" t="s">
        <v>135</v>
      </c>
      <c r="E816" s="187" t="s">
        <v>1091</v>
      </c>
      <c r="F816" s="188" t="s">
        <v>1092</v>
      </c>
      <c r="G816" s="189" t="s">
        <v>240</v>
      </c>
      <c r="H816" s="190">
        <v>234.3</v>
      </c>
      <c r="I816" s="191"/>
      <c r="J816" s="192">
        <f>ROUND(I816*H816,2)</f>
        <v>0</v>
      </c>
      <c r="K816" s="193"/>
      <c r="L816" s="38"/>
      <c r="M816" s="194" t="s">
        <v>1</v>
      </c>
      <c r="N816" s="195" t="s">
        <v>42</v>
      </c>
      <c r="O816" s="70"/>
      <c r="P816" s="196">
        <f>O816*H816</f>
        <v>0</v>
      </c>
      <c r="Q816" s="196">
        <v>0</v>
      </c>
      <c r="R816" s="196">
        <f>Q816*H816</f>
        <v>0</v>
      </c>
      <c r="S816" s="196">
        <v>0</v>
      </c>
      <c r="T816" s="197">
        <f>S816*H816</f>
        <v>0</v>
      </c>
      <c r="U816" s="33"/>
      <c r="V816" s="33"/>
      <c r="W816" s="33"/>
      <c r="X816" s="33"/>
      <c r="Y816" s="33"/>
      <c r="Z816" s="33"/>
      <c r="AA816" s="33"/>
      <c r="AB816" s="33"/>
      <c r="AC816" s="33"/>
      <c r="AD816" s="33"/>
      <c r="AE816" s="33"/>
      <c r="AR816" s="198" t="s">
        <v>182</v>
      </c>
      <c r="AT816" s="198" t="s">
        <v>135</v>
      </c>
      <c r="AU816" s="198" t="s">
        <v>84</v>
      </c>
      <c r="AY816" s="16" t="s">
        <v>132</v>
      </c>
      <c r="BE816" s="199">
        <f>IF(N816="základní",J816,0)</f>
        <v>0</v>
      </c>
      <c r="BF816" s="199">
        <f>IF(N816="snížená",J816,0)</f>
        <v>0</v>
      </c>
      <c r="BG816" s="199">
        <f>IF(N816="zákl. přenesená",J816,0)</f>
        <v>0</v>
      </c>
      <c r="BH816" s="199">
        <f>IF(N816="sníž. přenesená",J816,0)</f>
        <v>0</v>
      </c>
      <c r="BI816" s="199">
        <f>IF(N816="nulová",J816,0)</f>
        <v>0</v>
      </c>
      <c r="BJ816" s="16" t="s">
        <v>84</v>
      </c>
      <c r="BK816" s="199">
        <f>ROUND(I816*H816,2)</f>
        <v>0</v>
      </c>
      <c r="BL816" s="16" t="s">
        <v>182</v>
      </c>
      <c r="BM816" s="198" t="s">
        <v>1093</v>
      </c>
    </row>
    <row r="817" spans="1:65" s="2" customFormat="1" ht="10">
      <c r="A817" s="33"/>
      <c r="B817" s="34"/>
      <c r="C817" s="35"/>
      <c r="D817" s="200" t="s">
        <v>141</v>
      </c>
      <c r="E817" s="35"/>
      <c r="F817" s="201" t="s">
        <v>1092</v>
      </c>
      <c r="G817" s="35"/>
      <c r="H817" s="35"/>
      <c r="I817" s="202"/>
      <c r="J817" s="35"/>
      <c r="K817" s="35"/>
      <c r="L817" s="38"/>
      <c r="M817" s="203"/>
      <c r="N817" s="204"/>
      <c r="O817" s="70"/>
      <c r="P817" s="70"/>
      <c r="Q817" s="70"/>
      <c r="R817" s="70"/>
      <c r="S817" s="70"/>
      <c r="T817" s="71"/>
      <c r="U817" s="33"/>
      <c r="V817" s="33"/>
      <c r="W817" s="33"/>
      <c r="X817" s="33"/>
      <c r="Y817" s="33"/>
      <c r="Z817" s="33"/>
      <c r="AA817" s="33"/>
      <c r="AB817" s="33"/>
      <c r="AC817" s="33"/>
      <c r="AD817" s="33"/>
      <c r="AE817" s="33"/>
      <c r="AT817" s="16" t="s">
        <v>141</v>
      </c>
      <c r="AU817" s="16" t="s">
        <v>84</v>
      </c>
    </row>
    <row r="818" spans="1:65" s="2" customFormat="1" ht="16.5" customHeight="1">
      <c r="A818" s="33"/>
      <c r="B818" s="34"/>
      <c r="C818" s="186" t="s">
        <v>626</v>
      </c>
      <c r="D818" s="186" t="s">
        <v>135</v>
      </c>
      <c r="E818" s="187" t="s">
        <v>1094</v>
      </c>
      <c r="F818" s="188" t="s">
        <v>1095</v>
      </c>
      <c r="G818" s="189" t="s">
        <v>240</v>
      </c>
      <c r="H818" s="190">
        <v>235</v>
      </c>
      <c r="I818" s="191"/>
      <c r="J818" s="192">
        <f>ROUND(I818*H818,2)</f>
        <v>0</v>
      </c>
      <c r="K818" s="193"/>
      <c r="L818" s="38"/>
      <c r="M818" s="194" t="s">
        <v>1</v>
      </c>
      <c r="N818" s="195" t="s">
        <v>42</v>
      </c>
      <c r="O818" s="70"/>
      <c r="P818" s="196">
        <f>O818*H818</f>
        <v>0</v>
      </c>
      <c r="Q818" s="196">
        <v>0</v>
      </c>
      <c r="R818" s="196">
        <f>Q818*H818</f>
        <v>0</v>
      </c>
      <c r="S818" s="196">
        <v>0</v>
      </c>
      <c r="T818" s="197">
        <f>S818*H818</f>
        <v>0</v>
      </c>
      <c r="U818" s="33"/>
      <c r="V818" s="33"/>
      <c r="W818" s="33"/>
      <c r="X818" s="33"/>
      <c r="Y818" s="33"/>
      <c r="Z818" s="33"/>
      <c r="AA818" s="33"/>
      <c r="AB818" s="33"/>
      <c r="AC818" s="33"/>
      <c r="AD818" s="33"/>
      <c r="AE818" s="33"/>
      <c r="AR818" s="198" t="s">
        <v>182</v>
      </c>
      <c r="AT818" s="198" t="s">
        <v>135</v>
      </c>
      <c r="AU818" s="198" t="s">
        <v>84</v>
      </c>
      <c r="AY818" s="16" t="s">
        <v>132</v>
      </c>
      <c r="BE818" s="199">
        <f>IF(N818="základní",J818,0)</f>
        <v>0</v>
      </c>
      <c r="BF818" s="199">
        <f>IF(N818="snížená",J818,0)</f>
        <v>0</v>
      </c>
      <c r="BG818" s="199">
        <f>IF(N818="zákl. přenesená",J818,0)</f>
        <v>0</v>
      </c>
      <c r="BH818" s="199">
        <f>IF(N818="sníž. přenesená",J818,0)</f>
        <v>0</v>
      </c>
      <c r="BI818" s="199">
        <f>IF(N818="nulová",J818,0)</f>
        <v>0</v>
      </c>
      <c r="BJ818" s="16" t="s">
        <v>84</v>
      </c>
      <c r="BK818" s="199">
        <f>ROUND(I818*H818,2)</f>
        <v>0</v>
      </c>
      <c r="BL818" s="16" t="s">
        <v>182</v>
      </c>
      <c r="BM818" s="198" t="s">
        <v>1096</v>
      </c>
    </row>
    <row r="819" spans="1:65" s="2" customFormat="1" ht="10">
      <c r="A819" s="33"/>
      <c r="B819" s="34"/>
      <c r="C819" s="35"/>
      <c r="D819" s="200" t="s">
        <v>141</v>
      </c>
      <c r="E819" s="35"/>
      <c r="F819" s="201" t="s">
        <v>1095</v>
      </c>
      <c r="G819" s="35"/>
      <c r="H819" s="35"/>
      <c r="I819" s="202"/>
      <c r="J819" s="35"/>
      <c r="K819" s="35"/>
      <c r="L819" s="38"/>
      <c r="M819" s="203"/>
      <c r="N819" s="204"/>
      <c r="O819" s="70"/>
      <c r="P819" s="70"/>
      <c r="Q819" s="70"/>
      <c r="R819" s="70"/>
      <c r="S819" s="70"/>
      <c r="T819" s="71"/>
      <c r="U819" s="33"/>
      <c r="V819" s="33"/>
      <c r="W819" s="33"/>
      <c r="X819" s="33"/>
      <c r="Y819" s="33"/>
      <c r="Z819" s="33"/>
      <c r="AA819" s="33"/>
      <c r="AB819" s="33"/>
      <c r="AC819" s="33"/>
      <c r="AD819" s="33"/>
      <c r="AE819" s="33"/>
      <c r="AT819" s="16" t="s">
        <v>141</v>
      </c>
      <c r="AU819" s="16" t="s">
        <v>84</v>
      </c>
    </row>
    <row r="820" spans="1:65" s="2" customFormat="1" ht="24.15" customHeight="1">
      <c r="A820" s="33"/>
      <c r="B820" s="34"/>
      <c r="C820" s="186" t="s">
        <v>1097</v>
      </c>
      <c r="D820" s="186" t="s">
        <v>135</v>
      </c>
      <c r="E820" s="187" t="s">
        <v>1098</v>
      </c>
      <c r="F820" s="188" t="s">
        <v>1099</v>
      </c>
      <c r="G820" s="189" t="s">
        <v>226</v>
      </c>
      <c r="H820" s="190">
        <v>6.3639999999999999</v>
      </c>
      <c r="I820" s="191"/>
      <c r="J820" s="192">
        <f>ROUND(I820*H820,2)</f>
        <v>0</v>
      </c>
      <c r="K820" s="193"/>
      <c r="L820" s="38"/>
      <c r="M820" s="194" t="s">
        <v>1</v>
      </c>
      <c r="N820" s="195" t="s">
        <v>42</v>
      </c>
      <c r="O820" s="70"/>
      <c r="P820" s="196">
        <f>O820*H820</f>
        <v>0</v>
      </c>
      <c r="Q820" s="196">
        <v>0</v>
      </c>
      <c r="R820" s="196">
        <f>Q820*H820</f>
        <v>0</v>
      </c>
      <c r="S820" s="196">
        <v>0</v>
      </c>
      <c r="T820" s="197">
        <f>S820*H820</f>
        <v>0</v>
      </c>
      <c r="U820" s="33"/>
      <c r="V820" s="33"/>
      <c r="W820" s="33"/>
      <c r="X820" s="33"/>
      <c r="Y820" s="33"/>
      <c r="Z820" s="33"/>
      <c r="AA820" s="33"/>
      <c r="AB820" s="33"/>
      <c r="AC820" s="33"/>
      <c r="AD820" s="33"/>
      <c r="AE820" s="33"/>
      <c r="AR820" s="198" t="s">
        <v>182</v>
      </c>
      <c r="AT820" s="198" t="s">
        <v>135</v>
      </c>
      <c r="AU820" s="198" t="s">
        <v>84</v>
      </c>
      <c r="AY820" s="16" t="s">
        <v>132</v>
      </c>
      <c r="BE820" s="199">
        <f>IF(N820="základní",J820,0)</f>
        <v>0</v>
      </c>
      <c r="BF820" s="199">
        <f>IF(N820="snížená",J820,0)</f>
        <v>0</v>
      </c>
      <c r="BG820" s="199">
        <f>IF(N820="zákl. přenesená",J820,0)</f>
        <v>0</v>
      </c>
      <c r="BH820" s="199">
        <f>IF(N820="sníž. přenesená",J820,0)</f>
        <v>0</v>
      </c>
      <c r="BI820" s="199">
        <f>IF(N820="nulová",J820,0)</f>
        <v>0</v>
      </c>
      <c r="BJ820" s="16" t="s">
        <v>84</v>
      </c>
      <c r="BK820" s="199">
        <f>ROUND(I820*H820,2)</f>
        <v>0</v>
      </c>
      <c r="BL820" s="16" t="s">
        <v>182</v>
      </c>
      <c r="BM820" s="198" t="s">
        <v>1100</v>
      </c>
    </row>
    <row r="821" spans="1:65" s="2" customFormat="1" ht="10">
      <c r="A821" s="33"/>
      <c r="B821" s="34"/>
      <c r="C821" s="35"/>
      <c r="D821" s="200" t="s">
        <v>141</v>
      </c>
      <c r="E821" s="35"/>
      <c r="F821" s="201" t="s">
        <v>1099</v>
      </c>
      <c r="G821" s="35"/>
      <c r="H821" s="35"/>
      <c r="I821" s="202"/>
      <c r="J821" s="35"/>
      <c r="K821" s="35"/>
      <c r="L821" s="38"/>
      <c r="M821" s="203"/>
      <c r="N821" s="204"/>
      <c r="O821" s="70"/>
      <c r="P821" s="70"/>
      <c r="Q821" s="70"/>
      <c r="R821" s="70"/>
      <c r="S821" s="70"/>
      <c r="T821" s="71"/>
      <c r="U821" s="33"/>
      <c r="V821" s="33"/>
      <c r="W821" s="33"/>
      <c r="X821" s="33"/>
      <c r="Y821" s="33"/>
      <c r="Z821" s="33"/>
      <c r="AA821" s="33"/>
      <c r="AB821" s="33"/>
      <c r="AC821" s="33"/>
      <c r="AD821" s="33"/>
      <c r="AE821" s="33"/>
      <c r="AT821" s="16" t="s">
        <v>141</v>
      </c>
      <c r="AU821" s="16" t="s">
        <v>84</v>
      </c>
    </row>
    <row r="822" spans="1:65" s="2" customFormat="1" ht="18">
      <c r="A822" s="33"/>
      <c r="B822" s="34"/>
      <c r="C822" s="35"/>
      <c r="D822" s="200" t="s">
        <v>142</v>
      </c>
      <c r="E822" s="35"/>
      <c r="F822" s="205" t="s">
        <v>1101</v>
      </c>
      <c r="G822" s="35"/>
      <c r="H822" s="35"/>
      <c r="I822" s="202"/>
      <c r="J822" s="35"/>
      <c r="K822" s="35"/>
      <c r="L822" s="38"/>
      <c r="M822" s="203"/>
      <c r="N822" s="204"/>
      <c r="O822" s="70"/>
      <c r="P822" s="70"/>
      <c r="Q822" s="70"/>
      <c r="R822" s="70"/>
      <c r="S822" s="70"/>
      <c r="T822" s="71"/>
      <c r="U822" s="33"/>
      <c r="V822" s="33"/>
      <c r="W822" s="33"/>
      <c r="X822" s="33"/>
      <c r="Y822" s="33"/>
      <c r="Z822" s="33"/>
      <c r="AA822" s="33"/>
      <c r="AB822" s="33"/>
      <c r="AC822" s="33"/>
      <c r="AD822" s="33"/>
      <c r="AE822" s="33"/>
      <c r="AT822" s="16" t="s">
        <v>142</v>
      </c>
      <c r="AU822" s="16" t="s">
        <v>84</v>
      </c>
    </row>
    <row r="823" spans="1:65" s="13" customFormat="1" ht="10">
      <c r="B823" s="210"/>
      <c r="C823" s="211"/>
      <c r="D823" s="200" t="s">
        <v>227</v>
      </c>
      <c r="E823" s="212" t="s">
        <v>1</v>
      </c>
      <c r="F823" s="213" t="s">
        <v>1102</v>
      </c>
      <c r="G823" s="211"/>
      <c r="H823" s="214">
        <v>6.3639999999999999</v>
      </c>
      <c r="I823" s="215"/>
      <c r="J823" s="211"/>
      <c r="K823" s="211"/>
      <c r="L823" s="216"/>
      <c r="M823" s="217"/>
      <c r="N823" s="218"/>
      <c r="O823" s="218"/>
      <c r="P823" s="218"/>
      <c r="Q823" s="218"/>
      <c r="R823" s="218"/>
      <c r="S823" s="218"/>
      <c r="T823" s="219"/>
      <c r="AT823" s="220" t="s">
        <v>227</v>
      </c>
      <c r="AU823" s="220" t="s">
        <v>84</v>
      </c>
      <c r="AV823" s="13" t="s">
        <v>86</v>
      </c>
      <c r="AW823" s="13" t="s">
        <v>33</v>
      </c>
      <c r="AX823" s="13" t="s">
        <v>77</v>
      </c>
      <c r="AY823" s="220" t="s">
        <v>132</v>
      </c>
    </row>
    <row r="824" spans="1:65" s="14" customFormat="1" ht="10">
      <c r="B824" s="221"/>
      <c r="C824" s="222"/>
      <c r="D824" s="200" t="s">
        <v>227</v>
      </c>
      <c r="E824" s="223" t="s">
        <v>1</v>
      </c>
      <c r="F824" s="224" t="s">
        <v>229</v>
      </c>
      <c r="G824" s="222"/>
      <c r="H824" s="225">
        <v>6.3639999999999999</v>
      </c>
      <c r="I824" s="226"/>
      <c r="J824" s="222"/>
      <c r="K824" s="222"/>
      <c r="L824" s="227"/>
      <c r="M824" s="228"/>
      <c r="N824" s="229"/>
      <c r="O824" s="229"/>
      <c r="P824" s="229"/>
      <c r="Q824" s="229"/>
      <c r="R824" s="229"/>
      <c r="S824" s="229"/>
      <c r="T824" s="230"/>
      <c r="AT824" s="231" t="s">
        <v>227</v>
      </c>
      <c r="AU824" s="231" t="s">
        <v>84</v>
      </c>
      <c r="AV824" s="14" t="s">
        <v>153</v>
      </c>
      <c r="AW824" s="14" t="s">
        <v>33</v>
      </c>
      <c r="AX824" s="14" t="s">
        <v>84</v>
      </c>
      <c r="AY824" s="231" t="s">
        <v>132</v>
      </c>
    </row>
    <row r="825" spans="1:65" s="2" customFormat="1" ht="24.15" customHeight="1">
      <c r="A825" s="33"/>
      <c r="B825" s="34"/>
      <c r="C825" s="186" t="s">
        <v>631</v>
      </c>
      <c r="D825" s="186" t="s">
        <v>135</v>
      </c>
      <c r="E825" s="187" t="s">
        <v>1103</v>
      </c>
      <c r="F825" s="188" t="s">
        <v>1104</v>
      </c>
      <c r="G825" s="189" t="s">
        <v>226</v>
      </c>
      <c r="H825" s="190">
        <v>6.5</v>
      </c>
      <c r="I825" s="191"/>
      <c r="J825" s="192">
        <f>ROUND(I825*H825,2)</f>
        <v>0</v>
      </c>
      <c r="K825" s="193"/>
      <c r="L825" s="38"/>
      <c r="M825" s="194" t="s">
        <v>1</v>
      </c>
      <c r="N825" s="195" t="s">
        <v>42</v>
      </c>
      <c r="O825" s="70"/>
      <c r="P825" s="196">
        <f>O825*H825</f>
        <v>0</v>
      </c>
      <c r="Q825" s="196">
        <v>0</v>
      </c>
      <c r="R825" s="196">
        <f>Q825*H825</f>
        <v>0</v>
      </c>
      <c r="S825" s="196">
        <v>0</v>
      </c>
      <c r="T825" s="197">
        <f>S825*H825</f>
        <v>0</v>
      </c>
      <c r="U825" s="33"/>
      <c r="V825" s="33"/>
      <c r="W825" s="33"/>
      <c r="X825" s="33"/>
      <c r="Y825" s="33"/>
      <c r="Z825" s="33"/>
      <c r="AA825" s="33"/>
      <c r="AB825" s="33"/>
      <c r="AC825" s="33"/>
      <c r="AD825" s="33"/>
      <c r="AE825" s="33"/>
      <c r="AR825" s="198" t="s">
        <v>182</v>
      </c>
      <c r="AT825" s="198" t="s">
        <v>135</v>
      </c>
      <c r="AU825" s="198" t="s">
        <v>84</v>
      </c>
      <c r="AY825" s="16" t="s">
        <v>132</v>
      </c>
      <c r="BE825" s="199">
        <f>IF(N825="základní",J825,0)</f>
        <v>0</v>
      </c>
      <c r="BF825" s="199">
        <f>IF(N825="snížená",J825,0)</f>
        <v>0</v>
      </c>
      <c r="BG825" s="199">
        <f>IF(N825="zákl. přenesená",J825,0)</f>
        <v>0</v>
      </c>
      <c r="BH825" s="199">
        <f>IF(N825="sníž. přenesená",J825,0)</f>
        <v>0</v>
      </c>
      <c r="BI825" s="199">
        <f>IF(N825="nulová",J825,0)</f>
        <v>0</v>
      </c>
      <c r="BJ825" s="16" t="s">
        <v>84</v>
      </c>
      <c r="BK825" s="199">
        <f>ROUND(I825*H825,2)</f>
        <v>0</v>
      </c>
      <c r="BL825" s="16" t="s">
        <v>182</v>
      </c>
      <c r="BM825" s="198" t="s">
        <v>1105</v>
      </c>
    </row>
    <row r="826" spans="1:65" s="2" customFormat="1" ht="18">
      <c r="A826" s="33"/>
      <c r="B826" s="34"/>
      <c r="C826" s="35"/>
      <c r="D826" s="200" t="s">
        <v>141</v>
      </c>
      <c r="E826" s="35"/>
      <c r="F826" s="201" t="s">
        <v>1104</v>
      </c>
      <c r="G826" s="35"/>
      <c r="H826" s="35"/>
      <c r="I826" s="202"/>
      <c r="J826" s="35"/>
      <c r="K826" s="35"/>
      <c r="L826" s="38"/>
      <c r="M826" s="203"/>
      <c r="N826" s="204"/>
      <c r="O826" s="70"/>
      <c r="P826" s="70"/>
      <c r="Q826" s="70"/>
      <c r="R826" s="70"/>
      <c r="S826" s="70"/>
      <c r="T826" s="71"/>
      <c r="U826" s="33"/>
      <c r="V826" s="33"/>
      <c r="W826" s="33"/>
      <c r="X826" s="33"/>
      <c r="Y826" s="33"/>
      <c r="Z826" s="33"/>
      <c r="AA826" s="33"/>
      <c r="AB826" s="33"/>
      <c r="AC826" s="33"/>
      <c r="AD826" s="33"/>
      <c r="AE826" s="33"/>
      <c r="AT826" s="16" t="s">
        <v>141</v>
      </c>
      <c r="AU826" s="16" t="s">
        <v>84</v>
      </c>
    </row>
    <row r="827" spans="1:65" s="2" customFormat="1" ht="16.5" customHeight="1">
      <c r="A827" s="33"/>
      <c r="B827" s="34"/>
      <c r="C827" s="186" t="s">
        <v>1106</v>
      </c>
      <c r="D827" s="186" t="s">
        <v>135</v>
      </c>
      <c r="E827" s="187" t="s">
        <v>1107</v>
      </c>
      <c r="F827" s="188" t="s">
        <v>1108</v>
      </c>
      <c r="G827" s="189" t="s">
        <v>394</v>
      </c>
      <c r="H827" s="190">
        <v>3.7639999999999998</v>
      </c>
      <c r="I827" s="191"/>
      <c r="J827" s="192">
        <f>ROUND(I827*H827,2)</f>
        <v>0</v>
      </c>
      <c r="K827" s="193"/>
      <c r="L827" s="38"/>
      <c r="M827" s="194" t="s">
        <v>1</v>
      </c>
      <c r="N827" s="195" t="s">
        <v>42</v>
      </c>
      <c r="O827" s="70"/>
      <c r="P827" s="196">
        <f>O827*H827</f>
        <v>0</v>
      </c>
      <c r="Q827" s="196">
        <v>0</v>
      </c>
      <c r="R827" s="196">
        <f>Q827*H827</f>
        <v>0</v>
      </c>
      <c r="S827" s="196">
        <v>0</v>
      </c>
      <c r="T827" s="197">
        <f>S827*H827</f>
        <v>0</v>
      </c>
      <c r="U827" s="33"/>
      <c r="V827" s="33"/>
      <c r="W827" s="33"/>
      <c r="X827" s="33"/>
      <c r="Y827" s="33"/>
      <c r="Z827" s="33"/>
      <c r="AA827" s="33"/>
      <c r="AB827" s="33"/>
      <c r="AC827" s="33"/>
      <c r="AD827" s="33"/>
      <c r="AE827" s="33"/>
      <c r="AR827" s="198" t="s">
        <v>182</v>
      </c>
      <c r="AT827" s="198" t="s">
        <v>135</v>
      </c>
      <c r="AU827" s="198" t="s">
        <v>84</v>
      </c>
      <c r="AY827" s="16" t="s">
        <v>132</v>
      </c>
      <c r="BE827" s="199">
        <f>IF(N827="základní",J827,0)</f>
        <v>0</v>
      </c>
      <c r="BF827" s="199">
        <f>IF(N827="snížená",J827,0)</f>
        <v>0</v>
      </c>
      <c r="BG827" s="199">
        <f>IF(N827="zákl. přenesená",J827,0)</f>
        <v>0</v>
      </c>
      <c r="BH827" s="199">
        <f>IF(N827="sníž. přenesená",J827,0)</f>
        <v>0</v>
      </c>
      <c r="BI827" s="199">
        <f>IF(N827="nulová",J827,0)</f>
        <v>0</v>
      </c>
      <c r="BJ827" s="16" t="s">
        <v>84</v>
      </c>
      <c r="BK827" s="199">
        <f>ROUND(I827*H827,2)</f>
        <v>0</v>
      </c>
      <c r="BL827" s="16" t="s">
        <v>182</v>
      </c>
      <c r="BM827" s="198" t="s">
        <v>1109</v>
      </c>
    </row>
    <row r="828" spans="1:65" s="2" customFormat="1" ht="10">
      <c r="A828" s="33"/>
      <c r="B828" s="34"/>
      <c r="C828" s="35"/>
      <c r="D828" s="200" t="s">
        <v>141</v>
      </c>
      <c r="E828" s="35"/>
      <c r="F828" s="201" t="s">
        <v>1108</v>
      </c>
      <c r="G828" s="35"/>
      <c r="H828" s="35"/>
      <c r="I828" s="202"/>
      <c r="J828" s="35"/>
      <c r="K828" s="35"/>
      <c r="L828" s="38"/>
      <c r="M828" s="203"/>
      <c r="N828" s="204"/>
      <c r="O828" s="70"/>
      <c r="P828" s="70"/>
      <c r="Q828" s="70"/>
      <c r="R828" s="70"/>
      <c r="S828" s="70"/>
      <c r="T828" s="71"/>
      <c r="U828" s="33"/>
      <c r="V828" s="33"/>
      <c r="W828" s="33"/>
      <c r="X828" s="33"/>
      <c r="Y828" s="33"/>
      <c r="Z828" s="33"/>
      <c r="AA828" s="33"/>
      <c r="AB828" s="33"/>
      <c r="AC828" s="33"/>
      <c r="AD828" s="33"/>
      <c r="AE828" s="33"/>
      <c r="AT828" s="16" t="s">
        <v>141</v>
      </c>
      <c r="AU828" s="16" t="s">
        <v>84</v>
      </c>
    </row>
    <row r="829" spans="1:65" s="12" customFormat="1" ht="25.9" customHeight="1">
      <c r="B829" s="170"/>
      <c r="C829" s="171"/>
      <c r="D829" s="172" t="s">
        <v>76</v>
      </c>
      <c r="E829" s="173" t="s">
        <v>1110</v>
      </c>
      <c r="F829" s="173" t="s">
        <v>1111</v>
      </c>
      <c r="G829" s="171"/>
      <c r="H829" s="171"/>
      <c r="I829" s="174"/>
      <c r="J829" s="175">
        <f>BK829</f>
        <v>0</v>
      </c>
      <c r="K829" s="171"/>
      <c r="L829" s="176"/>
      <c r="M829" s="177"/>
      <c r="N829" s="178"/>
      <c r="O829" s="178"/>
      <c r="P829" s="179">
        <f>SUM(P830:P846)</f>
        <v>0</v>
      </c>
      <c r="Q829" s="178"/>
      <c r="R829" s="179">
        <f>SUM(R830:R846)</f>
        <v>0</v>
      </c>
      <c r="S829" s="178"/>
      <c r="T829" s="180">
        <f>SUM(T830:T846)</f>
        <v>0</v>
      </c>
      <c r="AR829" s="181" t="s">
        <v>86</v>
      </c>
      <c r="AT829" s="182" t="s">
        <v>76</v>
      </c>
      <c r="AU829" s="182" t="s">
        <v>77</v>
      </c>
      <c r="AY829" s="181" t="s">
        <v>132</v>
      </c>
      <c r="BK829" s="183">
        <f>SUM(BK830:BK846)</f>
        <v>0</v>
      </c>
    </row>
    <row r="830" spans="1:65" s="2" customFormat="1" ht="33" customHeight="1">
      <c r="A830" s="33"/>
      <c r="B830" s="34"/>
      <c r="C830" s="186" t="s">
        <v>636</v>
      </c>
      <c r="D830" s="186" t="s">
        <v>135</v>
      </c>
      <c r="E830" s="187" t="s">
        <v>1112</v>
      </c>
      <c r="F830" s="188" t="s">
        <v>1113</v>
      </c>
      <c r="G830" s="189" t="s">
        <v>226</v>
      </c>
      <c r="H830" s="190">
        <v>31.635000000000002</v>
      </c>
      <c r="I830" s="191"/>
      <c r="J830" s="192">
        <f>ROUND(I830*H830,2)</f>
        <v>0</v>
      </c>
      <c r="K830" s="193"/>
      <c r="L830" s="38"/>
      <c r="M830" s="194" t="s">
        <v>1</v>
      </c>
      <c r="N830" s="195" t="s">
        <v>42</v>
      </c>
      <c r="O830" s="70"/>
      <c r="P830" s="196">
        <f>O830*H830</f>
        <v>0</v>
      </c>
      <c r="Q830" s="196">
        <v>0</v>
      </c>
      <c r="R830" s="196">
        <f>Q830*H830</f>
        <v>0</v>
      </c>
      <c r="S830" s="196">
        <v>0</v>
      </c>
      <c r="T830" s="197">
        <f>S830*H830</f>
        <v>0</v>
      </c>
      <c r="U830" s="33"/>
      <c r="V830" s="33"/>
      <c r="W830" s="33"/>
      <c r="X830" s="33"/>
      <c r="Y830" s="33"/>
      <c r="Z830" s="33"/>
      <c r="AA830" s="33"/>
      <c r="AB830" s="33"/>
      <c r="AC830" s="33"/>
      <c r="AD830" s="33"/>
      <c r="AE830" s="33"/>
      <c r="AR830" s="198" t="s">
        <v>182</v>
      </c>
      <c r="AT830" s="198" t="s">
        <v>135</v>
      </c>
      <c r="AU830" s="198" t="s">
        <v>84</v>
      </c>
      <c r="AY830" s="16" t="s">
        <v>132</v>
      </c>
      <c r="BE830" s="199">
        <f>IF(N830="základní",J830,0)</f>
        <v>0</v>
      </c>
      <c r="BF830" s="199">
        <f>IF(N830="snížená",J830,0)</f>
        <v>0</v>
      </c>
      <c r="BG830" s="199">
        <f>IF(N830="zákl. přenesená",J830,0)</f>
        <v>0</v>
      </c>
      <c r="BH830" s="199">
        <f>IF(N830="sníž. přenesená",J830,0)</f>
        <v>0</v>
      </c>
      <c r="BI830" s="199">
        <f>IF(N830="nulová",J830,0)</f>
        <v>0</v>
      </c>
      <c r="BJ830" s="16" t="s">
        <v>84</v>
      </c>
      <c r="BK830" s="199">
        <f>ROUND(I830*H830,2)</f>
        <v>0</v>
      </c>
      <c r="BL830" s="16" t="s">
        <v>182</v>
      </c>
      <c r="BM830" s="198" t="s">
        <v>1114</v>
      </c>
    </row>
    <row r="831" spans="1:65" s="2" customFormat="1" ht="18">
      <c r="A831" s="33"/>
      <c r="B831" s="34"/>
      <c r="C831" s="35"/>
      <c r="D831" s="200" t="s">
        <v>141</v>
      </c>
      <c r="E831" s="35"/>
      <c r="F831" s="201" t="s">
        <v>1113</v>
      </c>
      <c r="G831" s="35"/>
      <c r="H831" s="35"/>
      <c r="I831" s="202"/>
      <c r="J831" s="35"/>
      <c r="K831" s="35"/>
      <c r="L831" s="38"/>
      <c r="M831" s="203"/>
      <c r="N831" s="204"/>
      <c r="O831" s="70"/>
      <c r="P831" s="70"/>
      <c r="Q831" s="70"/>
      <c r="R831" s="70"/>
      <c r="S831" s="70"/>
      <c r="T831" s="71"/>
      <c r="U831" s="33"/>
      <c r="V831" s="33"/>
      <c r="W831" s="33"/>
      <c r="X831" s="33"/>
      <c r="Y831" s="33"/>
      <c r="Z831" s="33"/>
      <c r="AA831" s="33"/>
      <c r="AB831" s="33"/>
      <c r="AC831" s="33"/>
      <c r="AD831" s="33"/>
      <c r="AE831" s="33"/>
      <c r="AT831" s="16" t="s">
        <v>141</v>
      </c>
      <c r="AU831" s="16" t="s">
        <v>84</v>
      </c>
    </row>
    <row r="832" spans="1:65" s="13" customFormat="1" ht="10">
      <c r="B832" s="210"/>
      <c r="C832" s="211"/>
      <c r="D832" s="200" t="s">
        <v>227</v>
      </c>
      <c r="E832" s="212" t="s">
        <v>1</v>
      </c>
      <c r="F832" s="213" t="s">
        <v>1115</v>
      </c>
      <c r="G832" s="211"/>
      <c r="H832" s="214">
        <v>31.635000000000002</v>
      </c>
      <c r="I832" s="215"/>
      <c r="J832" s="211"/>
      <c r="K832" s="211"/>
      <c r="L832" s="216"/>
      <c r="M832" s="217"/>
      <c r="N832" s="218"/>
      <c r="O832" s="218"/>
      <c r="P832" s="218"/>
      <c r="Q832" s="218"/>
      <c r="R832" s="218"/>
      <c r="S832" s="218"/>
      <c r="T832" s="219"/>
      <c r="AT832" s="220" t="s">
        <v>227</v>
      </c>
      <c r="AU832" s="220" t="s">
        <v>84</v>
      </c>
      <c r="AV832" s="13" t="s">
        <v>86</v>
      </c>
      <c r="AW832" s="13" t="s">
        <v>33</v>
      </c>
      <c r="AX832" s="13" t="s">
        <v>77</v>
      </c>
      <c r="AY832" s="220" t="s">
        <v>132</v>
      </c>
    </row>
    <row r="833" spans="1:65" s="14" customFormat="1" ht="10">
      <c r="B833" s="221"/>
      <c r="C833" s="222"/>
      <c r="D833" s="200" t="s">
        <v>227</v>
      </c>
      <c r="E833" s="223" t="s">
        <v>1</v>
      </c>
      <c r="F833" s="224" t="s">
        <v>229</v>
      </c>
      <c r="G833" s="222"/>
      <c r="H833" s="225">
        <v>31.635000000000002</v>
      </c>
      <c r="I833" s="226"/>
      <c r="J833" s="222"/>
      <c r="K833" s="222"/>
      <c r="L833" s="227"/>
      <c r="M833" s="228"/>
      <c r="N833" s="229"/>
      <c r="O833" s="229"/>
      <c r="P833" s="229"/>
      <c r="Q833" s="229"/>
      <c r="R833" s="229"/>
      <c r="S833" s="229"/>
      <c r="T833" s="230"/>
      <c r="AT833" s="231" t="s">
        <v>227</v>
      </c>
      <c r="AU833" s="231" t="s">
        <v>84</v>
      </c>
      <c r="AV833" s="14" t="s">
        <v>153</v>
      </c>
      <c r="AW833" s="14" t="s">
        <v>33</v>
      </c>
      <c r="AX833" s="14" t="s">
        <v>84</v>
      </c>
      <c r="AY833" s="231" t="s">
        <v>132</v>
      </c>
    </row>
    <row r="834" spans="1:65" s="2" customFormat="1" ht="33" customHeight="1">
      <c r="A834" s="33"/>
      <c r="B834" s="34"/>
      <c r="C834" s="186" t="s">
        <v>1116</v>
      </c>
      <c r="D834" s="186" t="s">
        <v>135</v>
      </c>
      <c r="E834" s="187" t="s">
        <v>1117</v>
      </c>
      <c r="F834" s="188" t="s">
        <v>1118</v>
      </c>
      <c r="G834" s="189" t="s">
        <v>240</v>
      </c>
      <c r="H834" s="190">
        <v>54.6</v>
      </c>
      <c r="I834" s="191"/>
      <c r="J834" s="192">
        <f>ROUND(I834*H834,2)</f>
        <v>0</v>
      </c>
      <c r="K834" s="193"/>
      <c r="L834" s="38"/>
      <c r="M834" s="194" t="s">
        <v>1</v>
      </c>
      <c r="N834" s="195" t="s">
        <v>42</v>
      </c>
      <c r="O834" s="70"/>
      <c r="P834" s="196">
        <f>O834*H834</f>
        <v>0</v>
      </c>
      <c r="Q834" s="196">
        <v>0</v>
      </c>
      <c r="R834" s="196">
        <f>Q834*H834</f>
        <v>0</v>
      </c>
      <c r="S834" s="196">
        <v>0</v>
      </c>
      <c r="T834" s="197">
        <f>S834*H834</f>
        <v>0</v>
      </c>
      <c r="U834" s="33"/>
      <c r="V834" s="33"/>
      <c r="W834" s="33"/>
      <c r="X834" s="33"/>
      <c r="Y834" s="33"/>
      <c r="Z834" s="33"/>
      <c r="AA834" s="33"/>
      <c r="AB834" s="33"/>
      <c r="AC834" s="33"/>
      <c r="AD834" s="33"/>
      <c r="AE834" s="33"/>
      <c r="AR834" s="198" t="s">
        <v>182</v>
      </c>
      <c r="AT834" s="198" t="s">
        <v>135</v>
      </c>
      <c r="AU834" s="198" t="s">
        <v>84</v>
      </c>
      <c r="AY834" s="16" t="s">
        <v>132</v>
      </c>
      <c r="BE834" s="199">
        <f>IF(N834="základní",J834,0)</f>
        <v>0</v>
      </c>
      <c r="BF834" s="199">
        <f>IF(N834="snížená",J834,0)</f>
        <v>0</v>
      </c>
      <c r="BG834" s="199">
        <f>IF(N834="zákl. přenesená",J834,0)</f>
        <v>0</v>
      </c>
      <c r="BH834" s="199">
        <f>IF(N834="sníž. přenesená",J834,0)</f>
        <v>0</v>
      </c>
      <c r="BI834" s="199">
        <f>IF(N834="nulová",J834,0)</f>
        <v>0</v>
      </c>
      <c r="BJ834" s="16" t="s">
        <v>84</v>
      </c>
      <c r="BK834" s="199">
        <f>ROUND(I834*H834,2)</f>
        <v>0</v>
      </c>
      <c r="BL834" s="16" t="s">
        <v>182</v>
      </c>
      <c r="BM834" s="198" t="s">
        <v>1119</v>
      </c>
    </row>
    <row r="835" spans="1:65" s="2" customFormat="1" ht="18">
      <c r="A835" s="33"/>
      <c r="B835" s="34"/>
      <c r="C835" s="35"/>
      <c r="D835" s="200" t="s">
        <v>141</v>
      </c>
      <c r="E835" s="35"/>
      <c r="F835" s="201" t="s">
        <v>1118</v>
      </c>
      <c r="G835" s="35"/>
      <c r="H835" s="35"/>
      <c r="I835" s="202"/>
      <c r="J835" s="35"/>
      <c r="K835" s="35"/>
      <c r="L835" s="38"/>
      <c r="M835" s="203"/>
      <c r="N835" s="204"/>
      <c r="O835" s="70"/>
      <c r="P835" s="70"/>
      <c r="Q835" s="70"/>
      <c r="R835" s="70"/>
      <c r="S835" s="70"/>
      <c r="T835" s="71"/>
      <c r="U835" s="33"/>
      <c r="V835" s="33"/>
      <c r="W835" s="33"/>
      <c r="X835" s="33"/>
      <c r="Y835" s="33"/>
      <c r="Z835" s="33"/>
      <c r="AA835" s="33"/>
      <c r="AB835" s="33"/>
      <c r="AC835" s="33"/>
      <c r="AD835" s="33"/>
      <c r="AE835" s="33"/>
      <c r="AT835" s="16" t="s">
        <v>141</v>
      </c>
      <c r="AU835" s="16" t="s">
        <v>84</v>
      </c>
    </row>
    <row r="836" spans="1:65" s="2" customFormat="1" ht="18">
      <c r="A836" s="33"/>
      <c r="B836" s="34"/>
      <c r="C836" s="35"/>
      <c r="D836" s="200" t="s">
        <v>142</v>
      </c>
      <c r="E836" s="35"/>
      <c r="F836" s="205" t="s">
        <v>1120</v>
      </c>
      <c r="G836" s="35"/>
      <c r="H836" s="35"/>
      <c r="I836" s="202"/>
      <c r="J836" s="35"/>
      <c r="K836" s="35"/>
      <c r="L836" s="38"/>
      <c r="M836" s="203"/>
      <c r="N836" s="204"/>
      <c r="O836" s="70"/>
      <c r="P836" s="70"/>
      <c r="Q836" s="70"/>
      <c r="R836" s="70"/>
      <c r="S836" s="70"/>
      <c r="T836" s="71"/>
      <c r="U836" s="33"/>
      <c r="V836" s="33"/>
      <c r="W836" s="33"/>
      <c r="X836" s="33"/>
      <c r="Y836" s="33"/>
      <c r="Z836" s="33"/>
      <c r="AA836" s="33"/>
      <c r="AB836" s="33"/>
      <c r="AC836" s="33"/>
      <c r="AD836" s="33"/>
      <c r="AE836" s="33"/>
      <c r="AT836" s="16" t="s">
        <v>142</v>
      </c>
      <c r="AU836" s="16" t="s">
        <v>84</v>
      </c>
    </row>
    <row r="837" spans="1:65" s="13" customFormat="1" ht="10">
      <c r="B837" s="210"/>
      <c r="C837" s="211"/>
      <c r="D837" s="200" t="s">
        <v>227</v>
      </c>
      <c r="E837" s="212" t="s">
        <v>1</v>
      </c>
      <c r="F837" s="213" t="s">
        <v>1121</v>
      </c>
      <c r="G837" s="211"/>
      <c r="H837" s="214">
        <v>54.6</v>
      </c>
      <c r="I837" s="215"/>
      <c r="J837" s="211"/>
      <c r="K837" s="211"/>
      <c r="L837" s="216"/>
      <c r="M837" s="217"/>
      <c r="N837" s="218"/>
      <c r="O837" s="218"/>
      <c r="P837" s="218"/>
      <c r="Q837" s="218"/>
      <c r="R837" s="218"/>
      <c r="S837" s="218"/>
      <c r="T837" s="219"/>
      <c r="AT837" s="220" t="s">
        <v>227</v>
      </c>
      <c r="AU837" s="220" t="s">
        <v>84</v>
      </c>
      <c r="AV837" s="13" t="s">
        <v>86</v>
      </c>
      <c r="AW837" s="13" t="s">
        <v>33</v>
      </c>
      <c r="AX837" s="13" t="s">
        <v>77</v>
      </c>
      <c r="AY837" s="220" t="s">
        <v>132</v>
      </c>
    </row>
    <row r="838" spans="1:65" s="14" customFormat="1" ht="10">
      <c r="B838" s="221"/>
      <c r="C838" s="222"/>
      <c r="D838" s="200" t="s">
        <v>227</v>
      </c>
      <c r="E838" s="223" t="s">
        <v>1</v>
      </c>
      <c r="F838" s="224" t="s">
        <v>229</v>
      </c>
      <c r="G838" s="222"/>
      <c r="H838" s="225">
        <v>54.6</v>
      </c>
      <c r="I838" s="226"/>
      <c r="J838" s="222"/>
      <c r="K838" s="222"/>
      <c r="L838" s="227"/>
      <c r="M838" s="228"/>
      <c r="N838" s="229"/>
      <c r="O838" s="229"/>
      <c r="P838" s="229"/>
      <c r="Q838" s="229"/>
      <c r="R838" s="229"/>
      <c r="S838" s="229"/>
      <c r="T838" s="230"/>
      <c r="AT838" s="231" t="s">
        <v>227</v>
      </c>
      <c r="AU838" s="231" t="s">
        <v>84</v>
      </c>
      <c r="AV838" s="14" t="s">
        <v>153</v>
      </c>
      <c r="AW838" s="14" t="s">
        <v>33</v>
      </c>
      <c r="AX838" s="14" t="s">
        <v>84</v>
      </c>
      <c r="AY838" s="231" t="s">
        <v>132</v>
      </c>
    </row>
    <row r="839" spans="1:65" s="2" customFormat="1" ht="21.75" customHeight="1">
      <c r="A839" s="33"/>
      <c r="B839" s="34"/>
      <c r="C839" s="186" t="s">
        <v>648</v>
      </c>
      <c r="D839" s="186" t="s">
        <v>135</v>
      </c>
      <c r="E839" s="187" t="s">
        <v>1122</v>
      </c>
      <c r="F839" s="188" t="s">
        <v>1123</v>
      </c>
      <c r="G839" s="189" t="s">
        <v>226</v>
      </c>
      <c r="H839" s="190">
        <v>28.02</v>
      </c>
      <c r="I839" s="191"/>
      <c r="J839" s="192">
        <f>ROUND(I839*H839,2)</f>
        <v>0</v>
      </c>
      <c r="K839" s="193"/>
      <c r="L839" s="38"/>
      <c r="M839" s="194" t="s">
        <v>1</v>
      </c>
      <c r="N839" s="195" t="s">
        <v>42</v>
      </c>
      <c r="O839" s="70"/>
      <c r="P839" s="196">
        <f>O839*H839</f>
        <v>0</v>
      </c>
      <c r="Q839" s="196">
        <v>0</v>
      </c>
      <c r="R839" s="196">
        <f>Q839*H839</f>
        <v>0</v>
      </c>
      <c r="S839" s="196">
        <v>0</v>
      </c>
      <c r="T839" s="197">
        <f>S839*H839</f>
        <v>0</v>
      </c>
      <c r="U839" s="33"/>
      <c r="V839" s="33"/>
      <c r="W839" s="33"/>
      <c r="X839" s="33"/>
      <c r="Y839" s="33"/>
      <c r="Z839" s="33"/>
      <c r="AA839" s="33"/>
      <c r="AB839" s="33"/>
      <c r="AC839" s="33"/>
      <c r="AD839" s="33"/>
      <c r="AE839" s="33"/>
      <c r="AR839" s="198" t="s">
        <v>182</v>
      </c>
      <c r="AT839" s="198" t="s">
        <v>135</v>
      </c>
      <c r="AU839" s="198" t="s">
        <v>84</v>
      </c>
      <c r="AY839" s="16" t="s">
        <v>132</v>
      </c>
      <c r="BE839" s="199">
        <f>IF(N839="základní",J839,0)</f>
        <v>0</v>
      </c>
      <c r="BF839" s="199">
        <f>IF(N839="snížená",J839,0)</f>
        <v>0</v>
      </c>
      <c r="BG839" s="199">
        <f>IF(N839="zákl. přenesená",J839,0)</f>
        <v>0</v>
      </c>
      <c r="BH839" s="199">
        <f>IF(N839="sníž. přenesená",J839,0)</f>
        <v>0</v>
      </c>
      <c r="BI839" s="199">
        <f>IF(N839="nulová",J839,0)</f>
        <v>0</v>
      </c>
      <c r="BJ839" s="16" t="s">
        <v>84</v>
      </c>
      <c r="BK839" s="199">
        <f>ROUND(I839*H839,2)</f>
        <v>0</v>
      </c>
      <c r="BL839" s="16" t="s">
        <v>182</v>
      </c>
      <c r="BM839" s="198" t="s">
        <v>1124</v>
      </c>
    </row>
    <row r="840" spans="1:65" s="2" customFormat="1" ht="10">
      <c r="A840" s="33"/>
      <c r="B840" s="34"/>
      <c r="C840" s="35"/>
      <c r="D840" s="200" t="s">
        <v>141</v>
      </c>
      <c r="E840" s="35"/>
      <c r="F840" s="201" t="s">
        <v>1123</v>
      </c>
      <c r="G840" s="35"/>
      <c r="H840" s="35"/>
      <c r="I840" s="202"/>
      <c r="J840" s="35"/>
      <c r="K840" s="35"/>
      <c r="L840" s="38"/>
      <c r="M840" s="203"/>
      <c r="N840" s="204"/>
      <c r="O840" s="70"/>
      <c r="P840" s="70"/>
      <c r="Q840" s="70"/>
      <c r="R840" s="70"/>
      <c r="S840" s="70"/>
      <c r="T840" s="71"/>
      <c r="U840" s="33"/>
      <c r="V840" s="33"/>
      <c r="W840" s="33"/>
      <c r="X840" s="33"/>
      <c r="Y840" s="33"/>
      <c r="Z840" s="33"/>
      <c r="AA840" s="33"/>
      <c r="AB840" s="33"/>
      <c r="AC840" s="33"/>
      <c r="AD840" s="33"/>
      <c r="AE840" s="33"/>
      <c r="AT840" s="16" t="s">
        <v>141</v>
      </c>
      <c r="AU840" s="16" t="s">
        <v>84</v>
      </c>
    </row>
    <row r="841" spans="1:65" s="13" customFormat="1" ht="10">
      <c r="B841" s="210"/>
      <c r="C841" s="211"/>
      <c r="D841" s="200" t="s">
        <v>227</v>
      </c>
      <c r="E841" s="212" t="s">
        <v>1</v>
      </c>
      <c r="F841" s="213" t="s">
        <v>1125</v>
      </c>
      <c r="G841" s="211"/>
      <c r="H841" s="214">
        <v>28.02</v>
      </c>
      <c r="I841" s="215"/>
      <c r="J841" s="211"/>
      <c r="K841" s="211"/>
      <c r="L841" s="216"/>
      <c r="M841" s="217"/>
      <c r="N841" s="218"/>
      <c r="O841" s="218"/>
      <c r="P841" s="218"/>
      <c r="Q841" s="218"/>
      <c r="R841" s="218"/>
      <c r="S841" s="218"/>
      <c r="T841" s="219"/>
      <c r="AT841" s="220" t="s">
        <v>227</v>
      </c>
      <c r="AU841" s="220" t="s">
        <v>84</v>
      </c>
      <c r="AV841" s="13" t="s">
        <v>86</v>
      </c>
      <c r="AW841" s="13" t="s">
        <v>33</v>
      </c>
      <c r="AX841" s="13" t="s">
        <v>77</v>
      </c>
      <c r="AY841" s="220" t="s">
        <v>132</v>
      </c>
    </row>
    <row r="842" spans="1:65" s="14" customFormat="1" ht="10">
      <c r="B842" s="221"/>
      <c r="C842" s="222"/>
      <c r="D842" s="200" t="s">
        <v>227</v>
      </c>
      <c r="E842" s="223" t="s">
        <v>1</v>
      </c>
      <c r="F842" s="224" t="s">
        <v>229</v>
      </c>
      <c r="G842" s="222"/>
      <c r="H842" s="225">
        <v>28.02</v>
      </c>
      <c r="I842" s="226"/>
      <c r="J842" s="222"/>
      <c r="K842" s="222"/>
      <c r="L842" s="227"/>
      <c r="M842" s="228"/>
      <c r="N842" s="229"/>
      <c r="O842" s="229"/>
      <c r="P842" s="229"/>
      <c r="Q842" s="229"/>
      <c r="R842" s="229"/>
      <c r="S842" s="229"/>
      <c r="T842" s="230"/>
      <c r="AT842" s="231" t="s">
        <v>227</v>
      </c>
      <c r="AU842" s="231" t="s">
        <v>84</v>
      </c>
      <c r="AV842" s="14" t="s">
        <v>153</v>
      </c>
      <c r="AW842" s="14" t="s">
        <v>33</v>
      </c>
      <c r="AX842" s="14" t="s">
        <v>84</v>
      </c>
      <c r="AY842" s="231" t="s">
        <v>132</v>
      </c>
    </row>
    <row r="843" spans="1:65" s="2" customFormat="1" ht="16.5" customHeight="1">
      <c r="A843" s="33"/>
      <c r="B843" s="34"/>
      <c r="C843" s="186" t="s">
        <v>1126</v>
      </c>
      <c r="D843" s="186" t="s">
        <v>135</v>
      </c>
      <c r="E843" s="187" t="s">
        <v>1127</v>
      </c>
      <c r="F843" s="188" t="s">
        <v>1128</v>
      </c>
      <c r="G843" s="189" t="s">
        <v>226</v>
      </c>
      <c r="H843" s="190">
        <v>28.02</v>
      </c>
      <c r="I843" s="191"/>
      <c r="J843" s="192">
        <f>ROUND(I843*H843,2)</f>
        <v>0</v>
      </c>
      <c r="K843" s="193"/>
      <c r="L843" s="38"/>
      <c r="M843" s="194" t="s">
        <v>1</v>
      </c>
      <c r="N843" s="195" t="s">
        <v>42</v>
      </c>
      <c r="O843" s="70"/>
      <c r="P843" s="196">
        <f>O843*H843</f>
        <v>0</v>
      </c>
      <c r="Q843" s="196">
        <v>0</v>
      </c>
      <c r="R843" s="196">
        <f>Q843*H843</f>
        <v>0</v>
      </c>
      <c r="S843" s="196">
        <v>0</v>
      </c>
      <c r="T843" s="197">
        <f>S843*H843</f>
        <v>0</v>
      </c>
      <c r="U843" s="33"/>
      <c r="V843" s="33"/>
      <c r="W843" s="33"/>
      <c r="X843" s="33"/>
      <c r="Y843" s="33"/>
      <c r="Z843" s="33"/>
      <c r="AA843" s="33"/>
      <c r="AB843" s="33"/>
      <c r="AC843" s="33"/>
      <c r="AD843" s="33"/>
      <c r="AE843" s="33"/>
      <c r="AR843" s="198" t="s">
        <v>182</v>
      </c>
      <c r="AT843" s="198" t="s">
        <v>135</v>
      </c>
      <c r="AU843" s="198" t="s">
        <v>84</v>
      </c>
      <c r="AY843" s="16" t="s">
        <v>132</v>
      </c>
      <c r="BE843" s="199">
        <f>IF(N843="základní",J843,0)</f>
        <v>0</v>
      </c>
      <c r="BF843" s="199">
        <f>IF(N843="snížená",J843,0)</f>
        <v>0</v>
      </c>
      <c r="BG843" s="199">
        <f>IF(N843="zákl. přenesená",J843,0)</f>
        <v>0</v>
      </c>
      <c r="BH843" s="199">
        <f>IF(N843="sníž. přenesená",J843,0)</f>
        <v>0</v>
      </c>
      <c r="BI843" s="199">
        <f>IF(N843="nulová",J843,0)</f>
        <v>0</v>
      </c>
      <c r="BJ843" s="16" t="s">
        <v>84</v>
      </c>
      <c r="BK843" s="199">
        <f>ROUND(I843*H843,2)</f>
        <v>0</v>
      </c>
      <c r="BL843" s="16" t="s">
        <v>182</v>
      </c>
      <c r="BM843" s="198" t="s">
        <v>1129</v>
      </c>
    </row>
    <row r="844" spans="1:65" s="2" customFormat="1" ht="10">
      <c r="A844" s="33"/>
      <c r="B844" s="34"/>
      <c r="C844" s="35"/>
      <c r="D844" s="200" t="s">
        <v>141</v>
      </c>
      <c r="E844" s="35"/>
      <c r="F844" s="201" t="s">
        <v>1128</v>
      </c>
      <c r="G844" s="35"/>
      <c r="H844" s="35"/>
      <c r="I844" s="202"/>
      <c r="J844" s="35"/>
      <c r="K844" s="35"/>
      <c r="L844" s="38"/>
      <c r="M844" s="203"/>
      <c r="N844" s="204"/>
      <c r="O844" s="70"/>
      <c r="P844" s="70"/>
      <c r="Q844" s="70"/>
      <c r="R844" s="70"/>
      <c r="S844" s="70"/>
      <c r="T844" s="71"/>
      <c r="U844" s="33"/>
      <c r="V844" s="33"/>
      <c r="W844" s="33"/>
      <c r="X844" s="33"/>
      <c r="Y844" s="33"/>
      <c r="Z844" s="33"/>
      <c r="AA844" s="33"/>
      <c r="AB844" s="33"/>
      <c r="AC844" s="33"/>
      <c r="AD844" s="33"/>
      <c r="AE844" s="33"/>
      <c r="AT844" s="16" t="s">
        <v>141</v>
      </c>
      <c r="AU844" s="16" t="s">
        <v>84</v>
      </c>
    </row>
    <row r="845" spans="1:65" s="2" customFormat="1" ht="21.75" customHeight="1">
      <c r="A845" s="33"/>
      <c r="B845" s="34"/>
      <c r="C845" s="186" t="s">
        <v>656</v>
      </c>
      <c r="D845" s="186" t="s">
        <v>135</v>
      </c>
      <c r="E845" s="187" t="s">
        <v>1130</v>
      </c>
      <c r="F845" s="188" t="s">
        <v>1131</v>
      </c>
      <c r="G845" s="189" t="s">
        <v>394</v>
      </c>
      <c r="H845" s="190">
        <v>1.024</v>
      </c>
      <c r="I845" s="191"/>
      <c r="J845" s="192">
        <f>ROUND(I845*H845,2)</f>
        <v>0</v>
      </c>
      <c r="K845" s="193"/>
      <c r="L845" s="38"/>
      <c r="M845" s="194" t="s">
        <v>1</v>
      </c>
      <c r="N845" s="195" t="s">
        <v>42</v>
      </c>
      <c r="O845" s="70"/>
      <c r="P845" s="196">
        <f>O845*H845</f>
        <v>0</v>
      </c>
      <c r="Q845" s="196">
        <v>0</v>
      </c>
      <c r="R845" s="196">
        <f>Q845*H845</f>
        <v>0</v>
      </c>
      <c r="S845" s="196">
        <v>0</v>
      </c>
      <c r="T845" s="197">
        <f>S845*H845</f>
        <v>0</v>
      </c>
      <c r="U845" s="33"/>
      <c r="V845" s="33"/>
      <c r="W845" s="33"/>
      <c r="X845" s="33"/>
      <c r="Y845" s="33"/>
      <c r="Z845" s="33"/>
      <c r="AA845" s="33"/>
      <c r="AB845" s="33"/>
      <c r="AC845" s="33"/>
      <c r="AD845" s="33"/>
      <c r="AE845" s="33"/>
      <c r="AR845" s="198" t="s">
        <v>182</v>
      </c>
      <c r="AT845" s="198" t="s">
        <v>135</v>
      </c>
      <c r="AU845" s="198" t="s">
        <v>84</v>
      </c>
      <c r="AY845" s="16" t="s">
        <v>132</v>
      </c>
      <c r="BE845" s="199">
        <f>IF(N845="základní",J845,0)</f>
        <v>0</v>
      </c>
      <c r="BF845" s="199">
        <f>IF(N845="snížená",J845,0)</f>
        <v>0</v>
      </c>
      <c r="BG845" s="199">
        <f>IF(N845="zákl. přenesená",J845,0)</f>
        <v>0</v>
      </c>
      <c r="BH845" s="199">
        <f>IF(N845="sníž. přenesená",J845,0)</f>
        <v>0</v>
      </c>
      <c r="BI845" s="199">
        <f>IF(N845="nulová",J845,0)</f>
        <v>0</v>
      </c>
      <c r="BJ845" s="16" t="s">
        <v>84</v>
      </c>
      <c r="BK845" s="199">
        <f>ROUND(I845*H845,2)</f>
        <v>0</v>
      </c>
      <c r="BL845" s="16" t="s">
        <v>182</v>
      </c>
      <c r="BM845" s="198" t="s">
        <v>1132</v>
      </c>
    </row>
    <row r="846" spans="1:65" s="2" customFormat="1" ht="10">
      <c r="A846" s="33"/>
      <c r="B846" s="34"/>
      <c r="C846" s="35"/>
      <c r="D846" s="200" t="s">
        <v>141</v>
      </c>
      <c r="E846" s="35"/>
      <c r="F846" s="201" t="s">
        <v>1131</v>
      </c>
      <c r="G846" s="35"/>
      <c r="H846" s="35"/>
      <c r="I846" s="202"/>
      <c r="J846" s="35"/>
      <c r="K846" s="35"/>
      <c r="L846" s="38"/>
      <c r="M846" s="203"/>
      <c r="N846" s="204"/>
      <c r="O846" s="70"/>
      <c r="P846" s="70"/>
      <c r="Q846" s="70"/>
      <c r="R846" s="70"/>
      <c r="S846" s="70"/>
      <c r="T846" s="71"/>
      <c r="U846" s="33"/>
      <c r="V846" s="33"/>
      <c r="W846" s="33"/>
      <c r="X846" s="33"/>
      <c r="Y846" s="33"/>
      <c r="Z846" s="33"/>
      <c r="AA846" s="33"/>
      <c r="AB846" s="33"/>
      <c r="AC846" s="33"/>
      <c r="AD846" s="33"/>
      <c r="AE846" s="33"/>
      <c r="AT846" s="16" t="s">
        <v>141</v>
      </c>
      <c r="AU846" s="16" t="s">
        <v>84</v>
      </c>
    </row>
    <row r="847" spans="1:65" s="12" customFormat="1" ht="25.9" customHeight="1">
      <c r="B847" s="170"/>
      <c r="C847" s="171"/>
      <c r="D847" s="172" t="s">
        <v>76</v>
      </c>
      <c r="E847" s="173" t="s">
        <v>1133</v>
      </c>
      <c r="F847" s="173" t="s">
        <v>1134</v>
      </c>
      <c r="G847" s="171"/>
      <c r="H847" s="171"/>
      <c r="I847" s="174"/>
      <c r="J847" s="175">
        <f>BK847</f>
        <v>0</v>
      </c>
      <c r="K847" s="171"/>
      <c r="L847" s="176"/>
      <c r="M847" s="177"/>
      <c r="N847" s="178"/>
      <c r="O847" s="178"/>
      <c r="P847" s="179">
        <f>SUM(P848:P880)</f>
        <v>0</v>
      </c>
      <c r="Q847" s="178"/>
      <c r="R847" s="179">
        <f>SUM(R848:R880)</f>
        <v>0</v>
      </c>
      <c r="S847" s="178"/>
      <c r="T847" s="180">
        <f>SUM(T848:T880)</f>
        <v>0</v>
      </c>
      <c r="AR847" s="181" t="s">
        <v>86</v>
      </c>
      <c r="AT847" s="182" t="s">
        <v>76</v>
      </c>
      <c r="AU847" s="182" t="s">
        <v>77</v>
      </c>
      <c r="AY847" s="181" t="s">
        <v>132</v>
      </c>
      <c r="BK847" s="183">
        <f>SUM(BK848:BK880)</f>
        <v>0</v>
      </c>
    </row>
    <row r="848" spans="1:65" s="2" customFormat="1" ht="21.75" customHeight="1">
      <c r="A848" s="33"/>
      <c r="B848" s="34"/>
      <c r="C848" s="186" t="s">
        <v>1135</v>
      </c>
      <c r="D848" s="186" t="s">
        <v>135</v>
      </c>
      <c r="E848" s="187" t="s">
        <v>1136</v>
      </c>
      <c r="F848" s="188" t="s">
        <v>1137</v>
      </c>
      <c r="G848" s="189" t="s">
        <v>240</v>
      </c>
      <c r="H848" s="190">
        <v>19.2</v>
      </c>
      <c r="I848" s="191"/>
      <c r="J848" s="192">
        <f>ROUND(I848*H848,2)</f>
        <v>0</v>
      </c>
      <c r="K848" s="193"/>
      <c r="L848" s="38"/>
      <c r="M848" s="194" t="s">
        <v>1</v>
      </c>
      <c r="N848" s="195" t="s">
        <v>42</v>
      </c>
      <c r="O848" s="70"/>
      <c r="P848" s="196">
        <f>O848*H848</f>
        <v>0</v>
      </c>
      <c r="Q848" s="196">
        <v>0</v>
      </c>
      <c r="R848" s="196">
        <f>Q848*H848</f>
        <v>0</v>
      </c>
      <c r="S848" s="196">
        <v>0</v>
      </c>
      <c r="T848" s="197">
        <f>S848*H848</f>
        <v>0</v>
      </c>
      <c r="U848" s="33"/>
      <c r="V848" s="33"/>
      <c r="W848" s="33"/>
      <c r="X848" s="33"/>
      <c r="Y848" s="33"/>
      <c r="Z848" s="33"/>
      <c r="AA848" s="33"/>
      <c r="AB848" s="33"/>
      <c r="AC848" s="33"/>
      <c r="AD848" s="33"/>
      <c r="AE848" s="33"/>
      <c r="AR848" s="198" t="s">
        <v>182</v>
      </c>
      <c r="AT848" s="198" t="s">
        <v>135</v>
      </c>
      <c r="AU848" s="198" t="s">
        <v>84</v>
      </c>
      <c r="AY848" s="16" t="s">
        <v>132</v>
      </c>
      <c r="BE848" s="199">
        <f>IF(N848="základní",J848,0)</f>
        <v>0</v>
      </c>
      <c r="BF848" s="199">
        <f>IF(N848="snížená",J848,0)</f>
        <v>0</v>
      </c>
      <c r="BG848" s="199">
        <f>IF(N848="zákl. přenesená",J848,0)</f>
        <v>0</v>
      </c>
      <c r="BH848" s="199">
        <f>IF(N848="sníž. přenesená",J848,0)</f>
        <v>0</v>
      </c>
      <c r="BI848" s="199">
        <f>IF(N848="nulová",J848,0)</f>
        <v>0</v>
      </c>
      <c r="BJ848" s="16" t="s">
        <v>84</v>
      </c>
      <c r="BK848" s="199">
        <f>ROUND(I848*H848,2)</f>
        <v>0</v>
      </c>
      <c r="BL848" s="16" t="s">
        <v>182</v>
      </c>
      <c r="BM848" s="198" t="s">
        <v>1138</v>
      </c>
    </row>
    <row r="849" spans="1:65" s="2" customFormat="1" ht="10">
      <c r="A849" s="33"/>
      <c r="B849" s="34"/>
      <c r="C849" s="35"/>
      <c r="D849" s="200" t="s">
        <v>141</v>
      </c>
      <c r="E849" s="35"/>
      <c r="F849" s="201" t="s">
        <v>1137</v>
      </c>
      <c r="G849" s="35"/>
      <c r="H849" s="35"/>
      <c r="I849" s="202"/>
      <c r="J849" s="35"/>
      <c r="K849" s="35"/>
      <c r="L849" s="38"/>
      <c r="M849" s="203"/>
      <c r="N849" s="204"/>
      <c r="O849" s="70"/>
      <c r="P849" s="70"/>
      <c r="Q849" s="70"/>
      <c r="R849" s="70"/>
      <c r="S849" s="70"/>
      <c r="T849" s="71"/>
      <c r="U849" s="33"/>
      <c r="V849" s="33"/>
      <c r="W849" s="33"/>
      <c r="X849" s="33"/>
      <c r="Y849" s="33"/>
      <c r="Z849" s="33"/>
      <c r="AA849" s="33"/>
      <c r="AB849" s="33"/>
      <c r="AC849" s="33"/>
      <c r="AD849" s="33"/>
      <c r="AE849" s="33"/>
      <c r="AT849" s="16" t="s">
        <v>141</v>
      </c>
      <c r="AU849" s="16" t="s">
        <v>84</v>
      </c>
    </row>
    <row r="850" spans="1:65" s="2" customFormat="1" ht="21.75" customHeight="1">
      <c r="A850" s="33"/>
      <c r="B850" s="34"/>
      <c r="C850" s="186" t="s">
        <v>660</v>
      </c>
      <c r="D850" s="186" t="s">
        <v>135</v>
      </c>
      <c r="E850" s="187" t="s">
        <v>1139</v>
      </c>
      <c r="F850" s="188" t="s">
        <v>1140</v>
      </c>
      <c r="G850" s="189" t="s">
        <v>240</v>
      </c>
      <c r="H850" s="190">
        <v>19.25</v>
      </c>
      <c r="I850" s="191"/>
      <c r="J850" s="192">
        <f>ROUND(I850*H850,2)</f>
        <v>0</v>
      </c>
      <c r="K850" s="193"/>
      <c r="L850" s="38"/>
      <c r="M850" s="194" t="s">
        <v>1</v>
      </c>
      <c r="N850" s="195" t="s">
        <v>42</v>
      </c>
      <c r="O850" s="70"/>
      <c r="P850" s="196">
        <f>O850*H850</f>
        <v>0</v>
      </c>
      <c r="Q850" s="196">
        <v>0</v>
      </c>
      <c r="R850" s="196">
        <f>Q850*H850</f>
        <v>0</v>
      </c>
      <c r="S850" s="196">
        <v>0</v>
      </c>
      <c r="T850" s="197">
        <f>S850*H850</f>
        <v>0</v>
      </c>
      <c r="U850" s="33"/>
      <c r="V850" s="33"/>
      <c r="W850" s="33"/>
      <c r="X850" s="33"/>
      <c r="Y850" s="33"/>
      <c r="Z850" s="33"/>
      <c r="AA850" s="33"/>
      <c r="AB850" s="33"/>
      <c r="AC850" s="33"/>
      <c r="AD850" s="33"/>
      <c r="AE850" s="33"/>
      <c r="AR850" s="198" t="s">
        <v>182</v>
      </c>
      <c r="AT850" s="198" t="s">
        <v>135</v>
      </c>
      <c r="AU850" s="198" t="s">
        <v>84</v>
      </c>
      <c r="AY850" s="16" t="s">
        <v>132</v>
      </c>
      <c r="BE850" s="199">
        <f>IF(N850="základní",J850,0)</f>
        <v>0</v>
      </c>
      <c r="BF850" s="199">
        <f>IF(N850="snížená",J850,0)</f>
        <v>0</v>
      </c>
      <c r="BG850" s="199">
        <f>IF(N850="zákl. přenesená",J850,0)</f>
        <v>0</v>
      </c>
      <c r="BH850" s="199">
        <f>IF(N850="sníž. přenesená",J850,0)</f>
        <v>0</v>
      </c>
      <c r="BI850" s="199">
        <f>IF(N850="nulová",J850,0)</f>
        <v>0</v>
      </c>
      <c r="BJ850" s="16" t="s">
        <v>84</v>
      </c>
      <c r="BK850" s="199">
        <f>ROUND(I850*H850,2)</f>
        <v>0</v>
      </c>
      <c r="BL850" s="16" t="s">
        <v>182</v>
      </c>
      <c r="BM850" s="198" t="s">
        <v>1141</v>
      </c>
    </row>
    <row r="851" spans="1:65" s="2" customFormat="1" ht="10">
      <c r="A851" s="33"/>
      <c r="B851" s="34"/>
      <c r="C851" s="35"/>
      <c r="D851" s="200" t="s">
        <v>141</v>
      </c>
      <c r="E851" s="35"/>
      <c r="F851" s="201" t="s">
        <v>1140</v>
      </c>
      <c r="G851" s="35"/>
      <c r="H851" s="35"/>
      <c r="I851" s="202"/>
      <c r="J851" s="35"/>
      <c r="K851" s="35"/>
      <c r="L851" s="38"/>
      <c r="M851" s="203"/>
      <c r="N851" s="204"/>
      <c r="O851" s="70"/>
      <c r="P851" s="70"/>
      <c r="Q851" s="70"/>
      <c r="R851" s="70"/>
      <c r="S851" s="70"/>
      <c r="T851" s="71"/>
      <c r="U851" s="33"/>
      <c r="V851" s="33"/>
      <c r="W851" s="33"/>
      <c r="X851" s="33"/>
      <c r="Y851" s="33"/>
      <c r="Z851" s="33"/>
      <c r="AA851" s="33"/>
      <c r="AB851" s="33"/>
      <c r="AC851" s="33"/>
      <c r="AD851" s="33"/>
      <c r="AE851" s="33"/>
      <c r="AT851" s="16" t="s">
        <v>141</v>
      </c>
      <c r="AU851" s="16" t="s">
        <v>84</v>
      </c>
    </row>
    <row r="852" spans="1:65" s="2" customFormat="1" ht="16.5" customHeight="1">
      <c r="A852" s="33"/>
      <c r="B852" s="34"/>
      <c r="C852" s="186" t="s">
        <v>1142</v>
      </c>
      <c r="D852" s="186" t="s">
        <v>135</v>
      </c>
      <c r="E852" s="187" t="s">
        <v>1143</v>
      </c>
      <c r="F852" s="188" t="s">
        <v>1144</v>
      </c>
      <c r="G852" s="189" t="s">
        <v>237</v>
      </c>
      <c r="H852" s="190">
        <v>2</v>
      </c>
      <c r="I852" s="191"/>
      <c r="J852" s="192">
        <f>ROUND(I852*H852,2)</f>
        <v>0</v>
      </c>
      <c r="K852" s="193"/>
      <c r="L852" s="38"/>
      <c r="M852" s="194" t="s">
        <v>1</v>
      </c>
      <c r="N852" s="195" t="s">
        <v>42</v>
      </c>
      <c r="O852" s="70"/>
      <c r="P852" s="196">
        <f>O852*H852</f>
        <v>0</v>
      </c>
      <c r="Q852" s="196">
        <v>0</v>
      </c>
      <c r="R852" s="196">
        <f>Q852*H852</f>
        <v>0</v>
      </c>
      <c r="S852" s="196">
        <v>0</v>
      </c>
      <c r="T852" s="197">
        <f>S852*H852</f>
        <v>0</v>
      </c>
      <c r="U852" s="33"/>
      <c r="V852" s="33"/>
      <c r="W852" s="33"/>
      <c r="X852" s="33"/>
      <c r="Y852" s="33"/>
      <c r="Z852" s="33"/>
      <c r="AA852" s="33"/>
      <c r="AB852" s="33"/>
      <c r="AC852" s="33"/>
      <c r="AD852" s="33"/>
      <c r="AE852" s="33"/>
      <c r="AR852" s="198" t="s">
        <v>182</v>
      </c>
      <c r="AT852" s="198" t="s">
        <v>135</v>
      </c>
      <c r="AU852" s="198" t="s">
        <v>84</v>
      </c>
      <c r="AY852" s="16" t="s">
        <v>132</v>
      </c>
      <c r="BE852" s="199">
        <f>IF(N852="základní",J852,0)</f>
        <v>0</v>
      </c>
      <c r="BF852" s="199">
        <f>IF(N852="snížená",J852,0)</f>
        <v>0</v>
      </c>
      <c r="BG852" s="199">
        <f>IF(N852="zákl. přenesená",J852,0)</f>
        <v>0</v>
      </c>
      <c r="BH852" s="199">
        <f>IF(N852="sníž. přenesená",J852,0)</f>
        <v>0</v>
      </c>
      <c r="BI852" s="199">
        <f>IF(N852="nulová",J852,0)</f>
        <v>0</v>
      </c>
      <c r="BJ852" s="16" t="s">
        <v>84</v>
      </c>
      <c r="BK852" s="199">
        <f>ROUND(I852*H852,2)</f>
        <v>0</v>
      </c>
      <c r="BL852" s="16" t="s">
        <v>182</v>
      </c>
      <c r="BM852" s="198" t="s">
        <v>1145</v>
      </c>
    </row>
    <row r="853" spans="1:65" s="2" customFormat="1" ht="10">
      <c r="A853" s="33"/>
      <c r="B853" s="34"/>
      <c r="C853" s="35"/>
      <c r="D853" s="200" t="s">
        <v>141</v>
      </c>
      <c r="E853" s="35"/>
      <c r="F853" s="201" t="s">
        <v>1144</v>
      </c>
      <c r="G853" s="35"/>
      <c r="H853" s="35"/>
      <c r="I853" s="202"/>
      <c r="J853" s="35"/>
      <c r="K853" s="35"/>
      <c r="L853" s="38"/>
      <c r="M853" s="203"/>
      <c r="N853" s="204"/>
      <c r="O853" s="70"/>
      <c r="P853" s="70"/>
      <c r="Q853" s="70"/>
      <c r="R853" s="70"/>
      <c r="S853" s="70"/>
      <c r="T853" s="71"/>
      <c r="U853" s="33"/>
      <c r="V853" s="33"/>
      <c r="W853" s="33"/>
      <c r="X853" s="33"/>
      <c r="Y853" s="33"/>
      <c r="Z853" s="33"/>
      <c r="AA853" s="33"/>
      <c r="AB853" s="33"/>
      <c r="AC853" s="33"/>
      <c r="AD853" s="33"/>
      <c r="AE853" s="33"/>
      <c r="AT853" s="16" t="s">
        <v>141</v>
      </c>
      <c r="AU853" s="16" t="s">
        <v>84</v>
      </c>
    </row>
    <row r="854" spans="1:65" s="2" customFormat="1" ht="21.75" customHeight="1">
      <c r="A854" s="33"/>
      <c r="B854" s="34"/>
      <c r="C854" s="186" t="s">
        <v>664</v>
      </c>
      <c r="D854" s="186" t="s">
        <v>135</v>
      </c>
      <c r="E854" s="187" t="s">
        <v>1146</v>
      </c>
      <c r="F854" s="188" t="s">
        <v>1147</v>
      </c>
      <c r="G854" s="189" t="s">
        <v>240</v>
      </c>
      <c r="H854" s="190">
        <v>16.5</v>
      </c>
      <c r="I854" s="191"/>
      <c r="J854" s="192">
        <f>ROUND(I854*H854,2)</f>
        <v>0</v>
      </c>
      <c r="K854" s="193"/>
      <c r="L854" s="38"/>
      <c r="M854" s="194" t="s">
        <v>1</v>
      </c>
      <c r="N854" s="195" t="s">
        <v>42</v>
      </c>
      <c r="O854" s="70"/>
      <c r="P854" s="196">
        <f>O854*H854</f>
        <v>0</v>
      </c>
      <c r="Q854" s="196">
        <v>0</v>
      </c>
      <c r="R854" s="196">
        <f>Q854*H854</f>
        <v>0</v>
      </c>
      <c r="S854" s="196">
        <v>0</v>
      </c>
      <c r="T854" s="197">
        <f>S854*H854</f>
        <v>0</v>
      </c>
      <c r="U854" s="33"/>
      <c r="V854" s="33"/>
      <c r="W854" s="33"/>
      <c r="X854" s="33"/>
      <c r="Y854" s="33"/>
      <c r="Z854" s="33"/>
      <c r="AA854" s="33"/>
      <c r="AB854" s="33"/>
      <c r="AC854" s="33"/>
      <c r="AD854" s="33"/>
      <c r="AE854" s="33"/>
      <c r="AR854" s="198" t="s">
        <v>182</v>
      </c>
      <c r="AT854" s="198" t="s">
        <v>135</v>
      </c>
      <c r="AU854" s="198" t="s">
        <v>84</v>
      </c>
      <c r="AY854" s="16" t="s">
        <v>132</v>
      </c>
      <c r="BE854" s="199">
        <f>IF(N854="základní",J854,0)</f>
        <v>0</v>
      </c>
      <c r="BF854" s="199">
        <f>IF(N854="snížená",J854,0)</f>
        <v>0</v>
      </c>
      <c r="BG854" s="199">
        <f>IF(N854="zákl. přenesená",J854,0)</f>
        <v>0</v>
      </c>
      <c r="BH854" s="199">
        <f>IF(N854="sníž. přenesená",J854,0)</f>
        <v>0</v>
      </c>
      <c r="BI854" s="199">
        <f>IF(N854="nulová",J854,0)</f>
        <v>0</v>
      </c>
      <c r="BJ854" s="16" t="s">
        <v>84</v>
      </c>
      <c r="BK854" s="199">
        <f>ROUND(I854*H854,2)</f>
        <v>0</v>
      </c>
      <c r="BL854" s="16" t="s">
        <v>182</v>
      </c>
      <c r="BM854" s="198" t="s">
        <v>1148</v>
      </c>
    </row>
    <row r="855" spans="1:65" s="2" customFormat="1" ht="10">
      <c r="A855" s="33"/>
      <c r="B855" s="34"/>
      <c r="C855" s="35"/>
      <c r="D855" s="200" t="s">
        <v>141</v>
      </c>
      <c r="E855" s="35"/>
      <c r="F855" s="201" t="s">
        <v>1147</v>
      </c>
      <c r="G855" s="35"/>
      <c r="H855" s="35"/>
      <c r="I855" s="202"/>
      <c r="J855" s="35"/>
      <c r="K855" s="35"/>
      <c r="L855" s="38"/>
      <c r="M855" s="203"/>
      <c r="N855" s="204"/>
      <c r="O855" s="70"/>
      <c r="P855" s="70"/>
      <c r="Q855" s="70"/>
      <c r="R855" s="70"/>
      <c r="S855" s="70"/>
      <c r="T855" s="71"/>
      <c r="U855" s="33"/>
      <c r="V855" s="33"/>
      <c r="W855" s="33"/>
      <c r="X855" s="33"/>
      <c r="Y855" s="33"/>
      <c r="Z855" s="33"/>
      <c r="AA855" s="33"/>
      <c r="AB855" s="33"/>
      <c r="AC855" s="33"/>
      <c r="AD855" s="33"/>
      <c r="AE855" s="33"/>
      <c r="AT855" s="16" t="s">
        <v>141</v>
      </c>
      <c r="AU855" s="16" t="s">
        <v>84</v>
      </c>
    </row>
    <row r="856" spans="1:65" s="13" customFormat="1" ht="10">
      <c r="B856" s="210"/>
      <c r="C856" s="211"/>
      <c r="D856" s="200" t="s">
        <v>227</v>
      </c>
      <c r="E856" s="212" t="s">
        <v>1</v>
      </c>
      <c r="F856" s="213" t="s">
        <v>1149</v>
      </c>
      <c r="G856" s="211"/>
      <c r="H856" s="214">
        <v>10</v>
      </c>
      <c r="I856" s="215"/>
      <c r="J856" s="211"/>
      <c r="K856" s="211"/>
      <c r="L856" s="216"/>
      <c r="M856" s="217"/>
      <c r="N856" s="218"/>
      <c r="O856" s="218"/>
      <c r="P856" s="218"/>
      <c r="Q856" s="218"/>
      <c r="R856" s="218"/>
      <c r="S856" s="218"/>
      <c r="T856" s="219"/>
      <c r="AT856" s="220" t="s">
        <v>227</v>
      </c>
      <c r="AU856" s="220" t="s">
        <v>84</v>
      </c>
      <c r="AV856" s="13" t="s">
        <v>86</v>
      </c>
      <c r="AW856" s="13" t="s">
        <v>33</v>
      </c>
      <c r="AX856" s="13" t="s">
        <v>77</v>
      </c>
      <c r="AY856" s="220" t="s">
        <v>132</v>
      </c>
    </row>
    <row r="857" spans="1:65" s="13" customFormat="1" ht="10">
      <c r="B857" s="210"/>
      <c r="C857" s="211"/>
      <c r="D857" s="200" t="s">
        <v>227</v>
      </c>
      <c r="E857" s="212" t="s">
        <v>1</v>
      </c>
      <c r="F857" s="213" t="s">
        <v>852</v>
      </c>
      <c r="G857" s="211"/>
      <c r="H857" s="214">
        <v>4.2</v>
      </c>
      <c r="I857" s="215"/>
      <c r="J857" s="211"/>
      <c r="K857" s="211"/>
      <c r="L857" s="216"/>
      <c r="M857" s="217"/>
      <c r="N857" s="218"/>
      <c r="O857" s="218"/>
      <c r="P857" s="218"/>
      <c r="Q857" s="218"/>
      <c r="R857" s="218"/>
      <c r="S857" s="218"/>
      <c r="T857" s="219"/>
      <c r="AT857" s="220" t="s">
        <v>227</v>
      </c>
      <c r="AU857" s="220" t="s">
        <v>84</v>
      </c>
      <c r="AV857" s="13" t="s">
        <v>86</v>
      </c>
      <c r="AW857" s="13" t="s">
        <v>33</v>
      </c>
      <c r="AX857" s="13" t="s">
        <v>77</v>
      </c>
      <c r="AY857" s="220" t="s">
        <v>132</v>
      </c>
    </row>
    <row r="858" spans="1:65" s="13" customFormat="1" ht="10">
      <c r="B858" s="210"/>
      <c r="C858" s="211"/>
      <c r="D858" s="200" t="s">
        <v>227</v>
      </c>
      <c r="E858" s="212" t="s">
        <v>1</v>
      </c>
      <c r="F858" s="213" t="s">
        <v>1150</v>
      </c>
      <c r="G858" s="211"/>
      <c r="H858" s="214">
        <v>2.2999999999999998</v>
      </c>
      <c r="I858" s="215"/>
      <c r="J858" s="211"/>
      <c r="K858" s="211"/>
      <c r="L858" s="216"/>
      <c r="M858" s="217"/>
      <c r="N858" s="218"/>
      <c r="O858" s="218"/>
      <c r="P858" s="218"/>
      <c r="Q858" s="218"/>
      <c r="R858" s="218"/>
      <c r="S858" s="218"/>
      <c r="T858" s="219"/>
      <c r="AT858" s="220" t="s">
        <v>227</v>
      </c>
      <c r="AU858" s="220" t="s">
        <v>84</v>
      </c>
      <c r="AV858" s="13" t="s">
        <v>86</v>
      </c>
      <c r="AW858" s="13" t="s">
        <v>33</v>
      </c>
      <c r="AX858" s="13" t="s">
        <v>77</v>
      </c>
      <c r="AY858" s="220" t="s">
        <v>132</v>
      </c>
    </row>
    <row r="859" spans="1:65" s="14" customFormat="1" ht="10">
      <c r="B859" s="221"/>
      <c r="C859" s="222"/>
      <c r="D859" s="200" t="s">
        <v>227</v>
      </c>
      <c r="E859" s="223" t="s">
        <v>1</v>
      </c>
      <c r="F859" s="224" t="s">
        <v>229</v>
      </c>
      <c r="G859" s="222"/>
      <c r="H859" s="225">
        <v>16.5</v>
      </c>
      <c r="I859" s="226"/>
      <c r="J859" s="222"/>
      <c r="K859" s="222"/>
      <c r="L859" s="227"/>
      <c r="M859" s="228"/>
      <c r="N859" s="229"/>
      <c r="O859" s="229"/>
      <c r="P859" s="229"/>
      <c r="Q859" s="229"/>
      <c r="R859" s="229"/>
      <c r="S859" s="229"/>
      <c r="T859" s="230"/>
      <c r="AT859" s="231" t="s">
        <v>227</v>
      </c>
      <c r="AU859" s="231" t="s">
        <v>84</v>
      </c>
      <c r="AV859" s="14" t="s">
        <v>153</v>
      </c>
      <c r="AW859" s="14" t="s">
        <v>33</v>
      </c>
      <c r="AX859" s="14" t="s">
        <v>84</v>
      </c>
      <c r="AY859" s="231" t="s">
        <v>132</v>
      </c>
    </row>
    <row r="860" spans="1:65" s="2" customFormat="1" ht="21.75" customHeight="1">
      <c r="A860" s="33"/>
      <c r="B860" s="34"/>
      <c r="C860" s="186" t="s">
        <v>1151</v>
      </c>
      <c r="D860" s="186" t="s">
        <v>135</v>
      </c>
      <c r="E860" s="187" t="s">
        <v>1152</v>
      </c>
      <c r="F860" s="188" t="s">
        <v>1153</v>
      </c>
      <c r="G860" s="189" t="s">
        <v>240</v>
      </c>
      <c r="H860" s="190">
        <v>14.3</v>
      </c>
      <c r="I860" s="191"/>
      <c r="J860" s="192">
        <f>ROUND(I860*H860,2)</f>
        <v>0</v>
      </c>
      <c r="K860" s="193"/>
      <c r="L860" s="38"/>
      <c r="M860" s="194" t="s">
        <v>1</v>
      </c>
      <c r="N860" s="195" t="s">
        <v>42</v>
      </c>
      <c r="O860" s="70"/>
      <c r="P860" s="196">
        <f>O860*H860</f>
        <v>0</v>
      </c>
      <c r="Q860" s="196">
        <v>0</v>
      </c>
      <c r="R860" s="196">
        <f>Q860*H860</f>
        <v>0</v>
      </c>
      <c r="S860" s="196">
        <v>0</v>
      </c>
      <c r="T860" s="197">
        <f>S860*H860</f>
        <v>0</v>
      </c>
      <c r="U860" s="33"/>
      <c r="V860" s="33"/>
      <c r="W860" s="33"/>
      <c r="X860" s="33"/>
      <c r="Y860" s="33"/>
      <c r="Z860" s="33"/>
      <c r="AA860" s="33"/>
      <c r="AB860" s="33"/>
      <c r="AC860" s="33"/>
      <c r="AD860" s="33"/>
      <c r="AE860" s="33"/>
      <c r="AR860" s="198" t="s">
        <v>182</v>
      </c>
      <c r="AT860" s="198" t="s">
        <v>135</v>
      </c>
      <c r="AU860" s="198" t="s">
        <v>84</v>
      </c>
      <c r="AY860" s="16" t="s">
        <v>132</v>
      </c>
      <c r="BE860" s="199">
        <f>IF(N860="základní",J860,0)</f>
        <v>0</v>
      </c>
      <c r="BF860" s="199">
        <f>IF(N860="snížená",J860,0)</f>
        <v>0</v>
      </c>
      <c r="BG860" s="199">
        <f>IF(N860="zákl. přenesená",J860,0)</f>
        <v>0</v>
      </c>
      <c r="BH860" s="199">
        <f>IF(N860="sníž. přenesená",J860,0)</f>
        <v>0</v>
      </c>
      <c r="BI860" s="199">
        <f>IF(N860="nulová",J860,0)</f>
        <v>0</v>
      </c>
      <c r="BJ860" s="16" t="s">
        <v>84</v>
      </c>
      <c r="BK860" s="199">
        <f>ROUND(I860*H860,2)</f>
        <v>0</v>
      </c>
      <c r="BL860" s="16" t="s">
        <v>182</v>
      </c>
      <c r="BM860" s="198" t="s">
        <v>1154</v>
      </c>
    </row>
    <row r="861" spans="1:65" s="2" customFormat="1" ht="10">
      <c r="A861" s="33"/>
      <c r="B861" s="34"/>
      <c r="C861" s="35"/>
      <c r="D861" s="200" t="s">
        <v>141</v>
      </c>
      <c r="E861" s="35"/>
      <c r="F861" s="201" t="s">
        <v>1153</v>
      </c>
      <c r="G861" s="35"/>
      <c r="H861" s="35"/>
      <c r="I861" s="202"/>
      <c r="J861" s="35"/>
      <c r="K861" s="35"/>
      <c r="L861" s="38"/>
      <c r="M861" s="203"/>
      <c r="N861" s="204"/>
      <c r="O861" s="70"/>
      <c r="P861" s="70"/>
      <c r="Q861" s="70"/>
      <c r="R861" s="70"/>
      <c r="S861" s="70"/>
      <c r="T861" s="71"/>
      <c r="U861" s="33"/>
      <c r="V861" s="33"/>
      <c r="W861" s="33"/>
      <c r="X861" s="33"/>
      <c r="Y861" s="33"/>
      <c r="Z861" s="33"/>
      <c r="AA861" s="33"/>
      <c r="AB861" s="33"/>
      <c r="AC861" s="33"/>
      <c r="AD861" s="33"/>
      <c r="AE861" s="33"/>
      <c r="AT861" s="16" t="s">
        <v>141</v>
      </c>
      <c r="AU861" s="16" t="s">
        <v>84</v>
      </c>
    </row>
    <row r="862" spans="1:65" s="13" customFormat="1" ht="10">
      <c r="B862" s="210"/>
      <c r="C862" s="211"/>
      <c r="D862" s="200" t="s">
        <v>227</v>
      </c>
      <c r="E862" s="212" t="s">
        <v>1</v>
      </c>
      <c r="F862" s="213" t="s">
        <v>1155</v>
      </c>
      <c r="G862" s="211"/>
      <c r="H862" s="214">
        <v>14.3</v>
      </c>
      <c r="I862" s="215"/>
      <c r="J862" s="211"/>
      <c r="K862" s="211"/>
      <c r="L862" s="216"/>
      <c r="M862" s="217"/>
      <c r="N862" s="218"/>
      <c r="O862" s="218"/>
      <c r="P862" s="218"/>
      <c r="Q862" s="218"/>
      <c r="R862" s="218"/>
      <c r="S862" s="218"/>
      <c r="T862" s="219"/>
      <c r="AT862" s="220" t="s">
        <v>227</v>
      </c>
      <c r="AU862" s="220" t="s">
        <v>84</v>
      </c>
      <c r="AV862" s="13" t="s">
        <v>86</v>
      </c>
      <c r="AW862" s="13" t="s">
        <v>33</v>
      </c>
      <c r="AX862" s="13" t="s">
        <v>77</v>
      </c>
      <c r="AY862" s="220" t="s">
        <v>132</v>
      </c>
    </row>
    <row r="863" spans="1:65" s="14" customFormat="1" ht="10">
      <c r="B863" s="221"/>
      <c r="C863" s="222"/>
      <c r="D863" s="200" t="s">
        <v>227</v>
      </c>
      <c r="E863" s="223" t="s">
        <v>1</v>
      </c>
      <c r="F863" s="224" t="s">
        <v>229</v>
      </c>
      <c r="G863" s="222"/>
      <c r="H863" s="225">
        <v>14.3</v>
      </c>
      <c r="I863" s="226"/>
      <c r="J863" s="222"/>
      <c r="K863" s="222"/>
      <c r="L863" s="227"/>
      <c r="M863" s="228"/>
      <c r="N863" s="229"/>
      <c r="O863" s="229"/>
      <c r="P863" s="229"/>
      <c r="Q863" s="229"/>
      <c r="R863" s="229"/>
      <c r="S863" s="229"/>
      <c r="T863" s="230"/>
      <c r="AT863" s="231" t="s">
        <v>227</v>
      </c>
      <c r="AU863" s="231" t="s">
        <v>84</v>
      </c>
      <c r="AV863" s="14" t="s">
        <v>153</v>
      </c>
      <c r="AW863" s="14" t="s">
        <v>33</v>
      </c>
      <c r="AX863" s="14" t="s">
        <v>84</v>
      </c>
      <c r="AY863" s="231" t="s">
        <v>132</v>
      </c>
    </row>
    <row r="864" spans="1:65" s="2" customFormat="1" ht="21.75" customHeight="1">
      <c r="A864" s="33"/>
      <c r="B864" s="34"/>
      <c r="C864" s="186" t="s">
        <v>675</v>
      </c>
      <c r="D864" s="186" t="s">
        <v>135</v>
      </c>
      <c r="E864" s="187" t="s">
        <v>1156</v>
      </c>
      <c r="F864" s="188" t="s">
        <v>1157</v>
      </c>
      <c r="G864" s="189" t="s">
        <v>240</v>
      </c>
      <c r="H864" s="190">
        <v>5.6</v>
      </c>
      <c r="I864" s="191"/>
      <c r="J864" s="192">
        <f>ROUND(I864*H864,2)</f>
        <v>0</v>
      </c>
      <c r="K864" s="193"/>
      <c r="L864" s="38"/>
      <c r="M864" s="194" t="s">
        <v>1</v>
      </c>
      <c r="N864" s="195" t="s">
        <v>42</v>
      </c>
      <c r="O864" s="70"/>
      <c r="P864" s="196">
        <f>O864*H864</f>
        <v>0</v>
      </c>
      <c r="Q864" s="196">
        <v>0</v>
      </c>
      <c r="R864" s="196">
        <f>Q864*H864</f>
        <v>0</v>
      </c>
      <c r="S864" s="196">
        <v>0</v>
      </c>
      <c r="T864" s="197">
        <f>S864*H864</f>
        <v>0</v>
      </c>
      <c r="U864" s="33"/>
      <c r="V864" s="33"/>
      <c r="W864" s="33"/>
      <c r="X864" s="33"/>
      <c r="Y864" s="33"/>
      <c r="Z864" s="33"/>
      <c r="AA864" s="33"/>
      <c r="AB864" s="33"/>
      <c r="AC864" s="33"/>
      <c r="AD864" s="33"/>
      <c r="AE864" s="33"/>
      <c r="AR864" s="198" t="s">
        <v>182</v>
      </c>
      <c r="AT864" s="198" t="s">
        <v>135</v>
      </c>
      <c r="AU864" s="198" t="s">
        <v>84</v>
      </c>
      <c r="AY864" s="16" t="s">
        <v>132</v>
      </c>
      <c r="BE864" s="199">
        <f>IF(N864="základní",J864,0)</f>
        <v>0</v>
      </c>
      <c r="BF864" s="199">
        <f>IF(N864="snížená",J864,0)</f>
        <v>0</v>
      </c>
      <c r="BG864" s="199">
        <f>IF(N864="zákl. přenesená",J864,0)</f>
        <v>0</v>
      </c>
      <c r="BH864" s="199">
        <f>IF(N864="sníž. přenesená",J864,0)</f>
        <v>0</v>
      </c>
      <c r="BI864" s="199">
        <f>IF(N864="nulová",J864,0)</f>
        <v>0</v>
      </c>
      <c r="BJ864" s="16" t="s">
        <v>84</v>
      </c>
      <c r="BK864" s="199">
        <f>ROUND(I864*H864,2)</f>
        <v>0</v>
      </c>
      <c r="BL864" s="16" t="s">
        <v>182</v>
      </c>
      <c r="BM864" s="198" t="s">
        <v>1158</v>
      </c>
    </row>
    <row r="865" spans="1:65" s="2" customFormat="1" ht="10">
      <c r="A865" s="33"/>
      <c r="B865" s="34"/>
      <c r="C865" s="35"/>
      <c r="D865" s="200" t="s">
        <v>141</v>
      </c>
      <c r="E865" s="35"/>
      <c r="F865" s="201" t="s">
        <v>1157</v>
      </c>
      <c r="G865" s="35"/>
      <c r="H865" s="35"/>
      <c r="I865" s="202"/>
      <c r="J865" s="35"/>
      <c r="K865" s="35"/>
      <c r="L865" s="38"/>
      <c r="M865" s="203"/>
      <c r="N865" s="204"/>
      <c r="O865" s="70"/>
      <c r="P865" s="70"/>
      <c r="Q865" s="70"/>
      <c r="R865" s="70"/>
      <c r="S865" s="70"/>
      <c r="T865" s="71"/>
      <c r="U865" s="33"/>
      <c r="V865" s="33"/>
      <c r="W865" s="33"/>
      <c r="X865" s="33"/>
      <c r="Y865" s="33"/>
      <c r="Z865" s="33"/>
      <c r="AA865" s="33"/>
      <c r="AB865" s="33"/>
      <c r="AC865" s="33"/>
      <c r="AD865" s="33"/>
      <c r="AE865" s="33"/>
      <c r="AT865" s="16" t="s">
        <v>141</v>
      </c>
      <c r="AU865" s="16" t="s">
        <v>84</v>
      </c>
    </row>
    <row r="866" spans="1:65" s="13" customFormat="1" ht="10">
      <c r="B866" s="210"/>
      <c r="C866" s="211"/>
      <c r="D866" s="200" t="s">
        <v>227</v>
      </c>
      <c r="E866" s="212" t="s">
        <v>1</v>
      </c>
      <c r="F866" s="213" t="s">
        <v>1159</v>
      </c>
      <c r="G866" s="211"/>
      <c r="H866" s="214">
        <v>5.6</v>
      </c>
      <c r="I866" s="215"/>
      <c r="J866" s="211"/>
      <c r="K866" s="211"/>
      <c r="L866" s="216"/>
      <c r="M866" s="217"/>
      <c r="N866" s="218"/>
      <c r="O866" s="218"/>
      <c r="P866" s="218"/>
      <c r="Q866" s="218"/>
      <c r="R866" s="218"/>
      <c r="S866" s="218"/>
      <c r="T866" s="219"/>
      <c r="AT866" s="220" t="s">
        <v>227</v>
      </c>
      <c r="AU866" s="220" t="s">
        <v>84</v>
      </c>
      <c r="AV866" s="13" t="s">
        <v>86</v>
      </c>
      <c r="AW866" s="13" t="s">
        <v>33</v>
      </c>
      <c r="AX866" s="13" t="s">
        <v>77</v>
      </c>
      <c r="AY866" s="220" t="s">
        <v>132</v>
      </c>
    </row>
    <row r="867" spans="1:65" s="14" customFormat="1" ht="10">
      <c r="B867" s="221"/>
      <c r="C867" s="222"/>
      <c r="D867" s="200" t="s">
        <v>227</v>
      </c>
      <c r="E867" s="223" t="s">
        <v>1</v>
      </c>
      <c r="F867" s="224" t="s">
        <v>229</v>
      </c>
      <c r="G867" s="222"/>
      <c r="H867" s="225">
        <v>5.6</v>
      </c>
      <c r="I867" s="226"/>
      <c r="J867" s="222"/>
      <c r="K867" s="222"/>
      <c r="L867" s="227"/>
      <c r="M867" s="228"/>
      <c r="N867" s="229"/>
      <c r="O867" s="229"/>
      <c r="P867" s="229"/>
      <c r="Q867" s="229"/>
      <c r="R867" s="229"/>
      <c r="S867" s="229"/>
      <c r="T867" s="230"/>
      <c r="AT867" s="231" t="s">
        <v>227</v>
      </c>
      <c r="AU867" s="231" t="s">
        <v>84</v>
      </c>
      <c r="AV867" s="14" t="s">
        <v>153</v>
      </c>
      <c r="AW867" s="14" t="s">
        <v>33</v>
      </c>
      <c r="AX867" s="14" t="s">
        <v>84</v>
      </c>
      <c r="AY867" s="231" t="s">
        <v>132</v>
      </c>
    </row>
    <row r="868" spans="1:65" s="2" customFormat="1" ht="21.75" customHeight="1">
      <c r="A868" s="33"/>
      <c r="B868" s="34"/>
      <c r="C868" s="186" t="s">
        <v>1160</v>
      </c>
      <c r="D868" s="186" t="s">
        <v>135</v>
      </c>
      <c r="E868" s="187" t="s">
        <v>1161</v>
      </c>
      <c r="F868" s="188" t="s">
        <v>1162</v>
      </c>
      <c r="G868" s="189" t="s">
        <v>240</v>
      </c>
      <c r="H868" s="190">
        <v>21.75</v>
      </c>
      <c r="I868" s="191"/>
      <c r="J868" s="192">
        <f>ROUND(I868*H868,2)</f>
        <v>0</v>
      </c>
      <c r="K868" s="193"/>
      <c r="L868" s="38"/>
      <c r="M868" s="194" t="s">
        <v>1</v>
      </c>
      <c r="N868" s="195" t="s">
        <v>42</v>
      </c>
      <c r="O868" s="70"/>
      <c r="P868" s="196">
        <f>O868*H868</f>
        <v>0</v>
      </c>
      <c r="Q868" s="196">
        <v>0</v>
      </c>
      <c r="R868" s="196">
        <f>Q868*H868</f>
        <v>0</v>
      </c>
      <c r="S868" s="196">
        <v>0</v>
      </c>
      <c r="T868" s="197">
        <f>S868*H868</f>
        <v>0</v>
      </c>
      <c r="U868" s="33"/>
      <c r="V868" s="33"/>
      <c r="W868" s="33"/>
      <c r="X868" s="33"/>
      <c r="Y868" s="33"/>
      <c r="Z868" s="33"/>
      <c r="AA868" s="33"/>
      <c r="AB868" s="33"/>
      <c r="AC868" s="33"/>
      <c r="AD868" s="33"/>
      <c r="AE868" s="33"/>
      <c r="AR868" s="198" t="s">
        <v>182</v>
      </c>
      <c r="AT868" s="198" t="s">
        <v>135</v>
      </c>
      <c r="AU868" s="198" t="s">
        <v>84</v>
      </c>
      <c r="AY868" s="16" t="s">
        <v>132</v>
      </c>
      <c r="BE868" s="199">
        <f>IF(N868="základní",J868,0)</f>
        <v>0</v>
      </c>
      <c r="BF868" s="199">
        <f>IF(N868="snížená",J868,0)</f>
        <v>0</v>
      </c>
      <c r="BG868" s="199">
        <f>IF(N868="zákl. přenesená",J868,0)</f>
        <v>0</v>
      </c>
      <c r="BH868" s="199">
        <f>IF(N868="sníž. přenesená",J868,0)</f>
        <v>0</v>
      </c>
      <c r="BI868" s="199">
        <f>IF(N868="nulová",J868,0)</f>
        <v>0</v>
      </c>
      <c r="BJ868" s="16" t="s">
        <v>84</v>
      </c>
      <c r="BK868" s="199">
        <f>ROUND(I868*H868,2)</f>
        <v>0</v>
      </c>
      <c r="BL868" s="16" t="s">
        <v>182</v>
      </c>
      <c r="BM868" s="198" t="s">
        <v>1163</v>
      </c>
    </row>
    <row r="869" spans="1:65" s="2" customFormat="1" ht="10">
      <c r="A869" s="33"/>
      <c r="B869" s="34"/>
      <c r="C869" s="35"/>
      <c r="D869" s="200" t="s">
        <v>141</v>
      </c>
      <c r="E869" s="35"/>
      <c r="F869" s="201" t="s">
        <v>1162</v>
      </c>
      <c r="G869" s="35"/>
      <c r="H869" s="35"/>
      <c r="I869" s="202"/>
      <c r="J869" s="35"/>
      <c r="K869" s="35"/>
      <c r="L869" s="38"/>
      <c r="M869" s="203"/>
      <c r="N869" s="204"/>
      <c r="O869" s="70"/>
      <c r="P869" s="70"/>
      <c r="Q869" s="70"/>
      <c r="R869" s="70"/>
      <c r="S869" s="70"/>
      <c r="T869" s="71"/>
      <c r="U869" s="33"/>
      <c r="V869" s="33"/>
      <c r="W869" s="33"/>
      <c r="X869" s="33"/>
      <c r="Y869" s="33"/>
      <c r="Z869" s="33"/>
      <c r="AA869" s="33"/>
      <c r="AB869" s="33"/>
      <c r="AC869" s="33"/>
      <c r="AD869" s="33"/>
      <c r="AE869" s="33"/>
      <c r="AT869" s="16" t="s">
        <v>141</v>
      </c>
      <c r="AU869" s="16" t="s">
        <v>84</v>
      </c>
    </row>
    <row r="870" spans="1:65" s="2" customFormat="1" ht="18">
      <c r="A870" s="33"/>
      <c r="B870" s="34"/>
      <c r="C870" s="35"/>
      <c r="D870" s="200" t="s">
        <v>142</v>
      </c>
      <c r="E870" s="35"/>
      <c r="F870" s="205" t="s">
        <v>1164</v>
      </c>
      <c r="G870" s="35"/>
      <c r="H870" s="35"/>
      <c r="I870" s="202"/>
      <c r="J870" s="35"/>
      <c r="K870" s="35"/>
      <c r="L870" s="38"/>
      <c r="M870" s="203"/>
      <c r="N870" s="204"/>
      <c r="O870" s="70"/>
      <c r="P870" s="70"/>
      <c r="Q870" s="70"/>
      <c r="R870" s="70"/>
      <c r="S870" s="70"/>
      <c r="T870" s="71"/>
      <c r="U870" s="33"/>
      <c r="V870" s="33"/>
      <c r="W870" s="33"/>
      <c r="X870" s="33"/>
      <c r="Y870" s="33"/>
      <c r="Z870" s="33"/>
      <c r="AA870" s="33"/>
      <c r="AB870" s="33"/>
      <c r="AC870" s="33"/>
      <c r="AD870" s="33"/>
      <c r="AE870" s="33"/>
      <c r="AT870" s="16" t="s">
        <v>142</v>
      </c>
      <c r="AU870" s="16" t="s">
        <v>84</v>
      </c>
    </row>
    <row r="871" spans="1:65" s="2" customFormat="1" ht="24.15" customHeight="1">
      <c r="A871" s="33"/>
      <c r="B871" s="34"/>
      <c r="C871" s="186" t="s">
        <v>678</v>
      </c>
      <c r="D871" s="186" t="s">
        <v>135</v>
      </c>
      <c r="E871" s="187" t="s">
        <v>1165</v>
      </c>
      <c r="F871" s="188" t="s">
        <v>1166</v>
      </c>
      <c r="G871" s="189" t="s">
        <v>240</v>
      </c>
      <c r="H871" s="190">
        <v>21.75</v>
      </c>
      <c r="I871" s="191"/>
      <c r="J871" s="192">
        <f>ROUND(I871*H871,2)</f>
        <v>0</v>
      </c>
      <c r="K871" s="193"/>
      <c r="L871" s="38"/>
      <c r="M871" s="194" t="s">
        <v>1</v>
      </c>
      <c r="N871" s="195" t="s">
        <v>42</v>
      </c>
      <c r="O871" s="70"/>
      <c r="P871" s="196">
        <f>O871*H871</f>
        <v>0</v>
      </c>
      <c r="Q871" s="196">
        <v>0</v>
      </c>
      <c r="R871" s="196">
        <f>Q871*H871</f>
        <v>0</v>
      </c>
      <c r="S871" s="196">
        <v>0</v>
      </c>
      <c r="T871" s="197">
        <f>S871*H871</f>
        <v>0</v>
      </c>
      <c r="U871" s="33"/>
      <c r="V871" s="33"/>
      <c r="W871" s="33"/>
      <c r="X871" s="33"/>
      <c r="Y871" s="33"/>
      <c r="Z871" s="33"/>
      <c r="AA871" s="33"/>
      <c r="AB871" s="33"/>
      <c r="AC871" s="33"/>
      <c r="AD871" s="33"/>
      <c r="AE871" s="33"/>
      <c r="AR871" s="198" t="s">
        <v>182</v>
      </c>
      <c r="AT871" s="198" t="s">
        <v>135</v>
      </c>
      <c r="AU871" s="198" t="s">
        <v>84</v>
      </c>
      <c r="AY871" s="16" t="s">
        <v>132</v>
      </c>
      <c r="BE871" s="199">
        <f>IF(N871="základní",J871,0)</f>
        <v>0</v>
      </c>
      <c r="BF871" s="199">
        <f>IF(N871="snížená",J871,0)</f>
        <v>0</v>
      </c>
      <c r="BG871" s="199">
        <f>IF(N871="zákl. přenesená",J871,0)</f>
        <v>0</v>
      </c>
      <c r="BH871" s="199">
        <f>IF(N871="sníž. přenesená",J871,0)</f>
        <v>0</v>
      </c>
      <c r="BI871" s="199">
        <f>IF(N871="nulová",J871,0)</f>
        <v>0</v>
      </c>
      <c r="BJ871" s="16" t="s">
        <v>84</v>
      </c>
      <c r="BK871" s="199">
        <f>ROUND(I871*H871,2)</f>
        <v>0</v>
      </c>
      <c r="BL871" s="16" t="s">
        <v>182</v>
      </c>
      <c r="BM871" s="198" t="s">
        <v>1167</v>
      </c>
    </row>
    <row r="872" spans="1:65" s="2" customFormat="1" ht="18">
      <c r="A872" s="33"/>
      <c r="B872" s="34"/>
      <c r="C872" s="35"/>
      <c r="D872" s="200" t="s">
        <v>141</v>
      </c>
      <c r="E872" s="35"/>
      <c r="F872" s="201" t="s">
        <v>1166</v>
      </c>
      <c r="G872" s="35"/>
      <c r="H872" s="35"/>
      <c r="I872" s="202"/>
      <c r="J872" s="35"/>
      <c r="K872" s="35"/>
      <c r="L872" s="38"/>
      <c r="M872" s="203"/>
      <c r="N872" s="204"/>
      <c r="O872" s="70"/>
      <c r="P872" s="70"/>
      <c r="Q872" s="70"/>
      <c r="R872" s="70"/>
      <c r="S872" s="70"/>
      <c r="T872" s="71"/>
      <c r="U872" s="33"/>
      <c r="V872" s="33"/>
      <c r="W872" s="33"/>
      <c r="X872" s="33"/>
      <c r="Y872" s="33"/>
      <c r="Z872" s="33"/>
      <c r="AA872" s="33"/>
      <c r="AB872" s="33"/>
      <c r="AC872" s="33"/>
      <c r="AD872" s="33"/>
      <c r="AE872" s="33"/>
      <c r="AT872" s="16" t="s">
        <v>141</v>
      </c>
      <c r="AU872" s="16" t="s">
        <v>84</v>
      </c>
    </row>
    <row r="873" spans="1:65" s="2" customFormat="1" ht="24.15" customHeight="1">
      <c r="A873" s="33"/>
      <c r="B873" s="34"/>
      <c r="C873" s="186" t="s">
        <v>1168</v>
      </c>
      <c r="D873" s="186" t="s">
        <v>135</v>
      </c>
      <c r="E873" s="187" t="s">
        <v>1169</v>
      </c>
      <c r="F873" s="188" t="s">
        <v>1170</v>
      </c>
      <c r="G873" s="189" t="s">
        <v>240</v>
      </c>
      <c r="H873" s="190">
        <v>13</v>
      </c>
      <c r="I873" s="191"/>
      <c r="J873" s="192">
        <f>ROUND(I873*H873,2)</f>
        <v>0</v>
      </c>
      <c r="K873" s="193"/>
      <c r="L873" s="38"/>
      <c r="M873" s="194" t="s">
        <v>1</v>
      </c>
      <c r="N873" s="195" t="s">
        <v>42</v>
      </c>
      <c r="O873" s="70"/>
      <c r="P873" s="196">
        <f>O873*H873</f>
        <v>0</v>
      </c>
      <c r="Q873" s="196">
        <v>0</v>
      </c>
      <c r="R873" s="196">
        <f>Q873*H873</f>
        <v>0</v>
      </c>
      <c r="S873" s="196">
        <v>0</v>
      </c>
      <c r="T873" s="197">
        <f>S873*H873</f>
        <v>0</v>
      </c>
      <c r="U873" s="33"/>
      <c r="V873" s="33"/>
      <c r="W873" s="33"/>
      <c r="X873" s="33"/>
      <c r="Y873" s="33"/>
      <c r="Z873" s="33"/>
      <c r="AA873" s="33"/>
      <c r="AB873" s="33"/>
      <c r="AC873" s="33"/>
      <c r="AD873" s="33"/>
      <c r="AE873" s="33"/>
      <c r="AR873" s="198" t="s">
        <v>182</v>
      </c>
      <c r="AT873" s="198" t="s">
        <v>135</v>
      </c>
      <c r="AU873" s="198" t="s">
        <v>84</v>
      </c>
      <c r="AY873" s="16" t="s">
        <v>132</v>
      </c>
      <c r="BE873" s="199">
        <f>IF(N873="základní",J873,0)</f>
        <v>0</v>
      </c>
      <c r="BF873" s="199">
        <f>IF(N873="snížená",J873,0)</f>
        <v>0</v>
      </c>
      <c r="BG873" s="199">
        <f>IF(N873="zákl. přenesená",J873,0)</f>
        <v>0</v>
      </c>
      <c r="BH873" s="199">
        <f>IF(N873="sníž. přenesená",J873,0)</f>
        <v>0</v>
      </c>
      <c r="BI873" s="199">
        <f>IF(N873="nulová",J873,0)</f>
        <v>0</v>
      </c>
      <c r="BJ873" s="16" t="s">
        <v>84</v>
      </c>
      <c r="BK873" s="199">
        <f>ROUND(I873*H873,2)</f>
        <v>0</v>
      </c>
      <c r="BL873" s="16" t="s">
        <v>182</v>
      </c>
      <c r="BM873" s="198" t="s">
        <v>1171</v>
      </c>
    </row>
    <row r="874" spans="1:65" s="2" customFormat="1" ht="18">
      <c r="A874" s="33"/>
      <c r="B874" s="34"/>
      <c r="C874" s="35"/>
      <c r="D874" s="200" t="s">
        <v>141</v>
      </c>
      <c r="E874" s="35"/>
      <c r="F874" s="201" t="s">
        <v>1170</v>
      </c>
      <c r="G874" s="35"/>
      <c r="H874" s="35"/>
      <c r="I874" s="202"/>
      <c r="J874" s="35"/>
      <c r="K874" s="35"/>
      <c r="L874" s="38"/>
      <c r="M874" s="203"/>
      <c r="N874" s="204"/>
      <c r="O874" s="70"/>
      <c r="P874" s="70"/>
      <c r="Q874" s="70"/>
      <c r="R874" s="70"/>
      <c r="S874" s="70"/>
      <c r="T874" s="71"/>
      <c r="U874" s="33"/>
      <c r="V874" s="33"/>
      <c r="W874" s="33"/>
      <c r="X874" s="33"/>
      <c r="Y874" s="33"/>
      <c r="Z874" s="33"/>
      <c r="AA874" s="33"/>
      <c r="AB874" s="33"/>
      <c r="AC874" s="33"/>
      <c r="AD874" s="33"/>
      <c r="AE874" s="33"/>
      <c r="AT874" s="16" t="s">
        <v>141</v>
      </c>
      <c r="AU874" s="16" t="s">
        <v>84</v>
      </c>
    </row>
    <row r="875" spans="1:65" s="2" customFormat="1" ht="24.15" customHeight="1">
      <c r="A875" s="33"/>
      <c r="B875" s="34"/>
      <c r="C875" s="186" t="s">
        <v>682</v>
      </c>
      <c r="D875" s="186" t="s">
        <v>135</v>
      </c>
      <c r="E875" s="187" t="s">
        <v>1172</v>
      </c>
      <c r="F875" s="188" t="s">
        <v>1173</v>
      </c>
      <c r="G875" s="189" t="s">
        <v>240</v>
      </c>
      <c r="H875" s="190">
        <v>12.75</v>
      </c>
      <c r="I875" s="191"/>
      <c r="J875" s="192">
        <f>ROUND(I875*H875,2)</f>
        <v>0</v>
      </c>
      <c r="K875" s="193"/>
      <c r="L875" s="38"/>
      <c r="M875" s="194" t="s">
        <v>1</v>
      </c>
      <c r="N875" s="195" t="s">
        <v>42</v>
      </c>
      <c r="O875" s="70"/>
      <c r="P875" s="196">
        <f>O875*H875</f>
        <v>0</v>
      </c>
      <c r="Q875" s="196">
        <v>0</v>
      </c>
      <c r="R875" s="196">
        <f>Q875*H875</f>
        <v>0</v>
      </c>
      <c r="S875" s="196">
        <v>0</v>
      </c>
      <c r="T875" s="197">
        <f>S875*H875</f>
        <v>0</v>
      </c>
      <c r="U875" s="33"/>
      <c r="V875" s="33"/>
      <c r="W875" s="33"/>
      <c r="X875" s="33"/>
      <c r="Y875" s="33"/>
      <c r="Z875" s="33"/>
      <c r="AA875" s="33"/>
      <c r="AB875" s="33"/>
      <c r="AC875" s="33"/>
      <c r="AD875" s="33"/>
      <c r="AE875" s="33"/>
      <c r="AR875" s="198" t="s">
        <v>182</v>
      </c>
      <c r="AT875" s="198" t="s">
        <v>135</v>
      </c>
      <c r="AU875" s="198" t="s">
        <v>84</v>
      </c>
      <c r="AY875" s="16" t="s">
        <v>132</v>
      </c>
      <c r="BE875" s="199">
        <f>IF(N875="základní",J875,0)</f>
        <v>0</v>
      </c>
      <c r="BF875" s="199">
        <f>IF(N875="snížená",J875,0)</f>
        <v>0</v>
      </c>
      <c r="BG875" s="199">
        <f>IF(N875="zákl. přenesená",J875,0)</f>
        <v>0</v>
      </c>
      <c r="BH875" s="199">
        <f>IF(N875="sníž. přenesená",J875,0)</f>
        <v>0</v>
      </c>
      <c r="BI875" s="199">
        <f>IF(N875="nulová",J875,0)</f>
        <v>0</v>
      </c>
      <c r="BJ875" s="16" t="s">
        <v>84</v>
      </c>
      <c r="BK875" s="199">
        <f>ROUND(I875*H875,2)</f>
        <v>0</v>
      </c>
      <c r="BL875" s="16" t="s">
        <v>182</v>
      </c>
      <c r="BM875" s="198" t="s">
        <v>1174</v>
      </c>
    </row>
    <row r="876" spans="1:65" s="2" customFormat="1" ht="18">
      <c r="A876" s="33"/>
      <c r="B876" s="34"/>
      <c r="C876" s="35"/>
      <c r="D876" s="200" t="s">
        <v>141</v>
      </c>
      <c r="E876" s="35"/>
      <c r="F876" s="201" t="s">
        <v>1173</v>
      </c>
      <c r="G876" s="35"/>
      <c r="H876" s="35"/>
      <c r="I876" s="202"/>
      <c r="J876" s="35"/>
      <c r="K876" s="35"/>
      <c r="L876" s="38"/>
      <c r="M876" s="203"/>
      <c r="N876" s="204"/>
      <c r="O876" s="70"/>
      <c r="P876" s="70"/>
      <c r="Q876" s="70"/>
      <c r="R876" s="70"/>
      <c r="S876" s="70"/>
      <c r="T876" s="71"/>
      <c r="U876" s="33"/>
      <c r="V876" s="33"/>
      <c r="W876" s="33"/>
      <c r="X876" s="33"/>
      <c r="Y876" s="33"/>
      <c r="Z876" s="33"/>
      <c r="AA876" s="33"/>
      <c r="AB876" s="33"/>
      <c r="AC876" s="33"/>
      <c r="AD876" s="33"/>
      <c r="AE876" s="33"/>
      <c r="AT876" s="16" t="s">
        <v>141</v>
      </c>
      <c r="AU876" s="16" t="s">
        <v>84</v>
      </c>
    </row>
    <row r="877" spans="1:65" s="13" customFormat="1" ht="10">
      <c r="B877" s="210"/>
      <c r="C877" s="211"/>
      <c r="D877" s="200" t="s">
        <v>227</v>
      </c>
      <c r="E877" s="212" t="s">
        <v>1</v>
      </c>
      <c r="F877" s="213" t="s">
        <v>1175</v>
      </c>
      <c r="G877" s="211"/>
      <c r="H877" s="214">
        <v>12.75</v>
      </c>
      <c r="I877" s="215"/>
      <c r="J877" s="211"/>
      <c r="K877" s="211"/>
      <c r="L877" s="216"/>
      <c r="M877" s="217"/>
      <c r="N877" s="218"/>
      <c r="O877" s="218"/>
      <c r="P877" s="218"/>
      <c r="Q877" s="218"/>
      <c r="R877" s="218"/>
      <c r="S877" s="218"/>
      <c r="T877" s="219"/>
      <c r="AT877" s="220" t="s">
        <v>227</v>
      </c>
      <c r="AU877" s="220" t="s">
        <v>84</v>
      </c>
      <c r="AV877" s="13" t="s">
        <v>86</v>
      </c>
      <c r="AW877" s="13" t="s">
        <v>33</v>
      </c>
      <c r="AX877" s="13" t="s">
        <v>77</v>
      </c>
      <c r="AY877" s="220" t="s">
        <v>132</v>
      </c>
    </row>
    <row r="878" spans="1:65" s="14" customFormat="1" ht="10">
      <c r="B878" s="221"/>
      <c r="C878" s="222"/>
      <c r="D878" s="200" t="s">
        <v>227</v>
      </c>
      <c r="E878" s="223" t="s">
        <v>1</v>
      </c>
      <c r="F878" s="224" t="s">
        <v>229</v>
      </c>
      <c r="G878" s="222"/>
      <c r="H878" s="225">
        <v>12.75</v>
      </c>
      <c r="I878" s="226"/>
      <c r="J878" s="222"/>
      <c r="K878" s="222"/>
      <c r="L878" s="227"/>
      <c r="M878" s="228"/>
      <c r="N878" s="229"/>
      <c r="O878" s="229"/>
      <c r="P878" s="229"/>
      <c r="Q878" s="229"/>
      <c r="R878" s="229"/>
      <c r="S878" s="229"/>
      <c r="T878" s="230"/>
      <c r="AT878" s="231" t="s">
        <v>227</v>
      </c>
      <c r="AU878" s="231" t="s">
        <v>84</v>
      </c>
      <c r="AV878" s="14" t="s">
        <v>153</v>
      </c>
      <c r="AW878" s="14" t="s">
        <v>33</v>
      </c>
      <c r="AX878" s="14" t="s">
        <v>84</v>
      </c>
      <c r="AY878" s="231" t="s">
        <v>132</v>
      </c>
    </row>
    <row r="879" spans="1:65" s="2" customFormat="1" ht="21.75" customHeight="1">
      <c r="A879" s="33"/>
      <c r="B879" s="34"/>
      <c r="C879" s="186" t="s">
        <v>1176</v>
      </c>
      <c r="D879" s="186" t="s">
        <v>135</v>
      </c>
      <c r="E879" s="187" t="s">
        <v>1177</v>
      </c>
      <c r="F879" s="188" t="s">
        <v>1178</v>
      </c>
      <c r="G879" s="189" t="s">
        <v>394</v>
      </c>
      <c r="H879" s="190">
        <v>5.3999999999999999E-2</v>
      </c>
      <c r="I879" s="191"/>
      <c r="J879" s="192">
        <f>ROUND(I879*H879,2)</f>
        <v>0</v>
      </c>
      <c r="K879" s="193"/>
      <c r="L879" s="38"/>
      <c r="M879" s="194" t="s">
        <v>1</v>
      </c>
      <c r="N879" s="195" t="s">
        <v>42</v>
      </c>
      <c r="O879" s="70"/>
      <c r="P879" s="196">
        <f>O879*H879</f>
        <v>0</v>
      </c>
      <c r="Q879" s="196">
        <v>0</v>
      </c>
      <c r="R879" s="196">
        <f>Q879*H879</f>
        <v>0</v>
      </c>
      <c r="S879" s="196">
        <v>0</v>
      </c>
      <c r="T879" s="197">
        <f>S879*H879</f>
        <v>0</v>
      </c>
      <c r="U879" s="33"/>
      <c r="V879" s="33"/>
      <c r="W879" s="33"/>
      <c r="X879" s="33"/>
      <c r="Y879" s="33"/>
      <c r="Z879" s="33"/>
      <c r="AA879" s="33"/>
      <c r="AB879" s="33"/>
      <c r="AC879" s="33"/>
      <c r="AD879" s="33"/>
      <c r="AE879" s="33"/>
      <c r="AR879" s="198" t="s">
        <v>182</v>
      </c>
      <c r="AT879" s="198" t="s">
        <v>135</v>
      </c>
      <c r="AU879" s="198" t="s">
        <v>84</v>
      </c>
      <c r="AY879" s="16" t="s">
        <v>132</v>
      </c>
      <c r="BE879" s="199">
        <f>IF(N879="základní",J879,0)</f>
        <v>0</v>
      </c>
      <c r="BF879" s="199">
        <f>IF(N879="snížená",J879,0)</f>
        <v>0</v>
      </c>
      <c r="BG879" s="199">
        <f>IF(N879="zákl. přenesená",J879,0)</f>
        <v>0</v>
      </c>
      <c r="BH879" s="199">
        <f>IF(N879="sníž. přenesená",J879,0)</f>
        <v>0</v>
      </c>
      <c r="BI879" s="199">
        <f>IF(N879="nulová",J879,0)</f>
        <v>0</v>
      </c>
      <c r="BJ879" s="16" t="s">
        <v>84</v>
      </c>
      <c r="BK879" s="199">
        <f>ROUND(I879*H879,2)</f>
        <v>0</v>
      </c>
      <c r="BL879" s="16" t="s">
        <v>182</v>
      </c>
      <c r="BM879" s="198" t="s">
        <v>1179</v>
      </c>
    </row>
    <row r="880" spans="1:65" s="2" customFormat="1" ht="10">
      <c r="A880" s="33"/>
      <c r="B880" s="34"/>
      <c r="C880" s="35"/>
      <c r="D880" s="200" t="s">
        <v>141</v>
      </c>
      <c r="E880" s="35"/>
      <c r="F880" s="201" t="s">
        <v>1178</v>
      </c>
      <c r="G880" s="35"/>
      <c r="H880" s="35"/>
      <c r="I880" s="202"/>
      <c r="J880" s="35"/>
      <c r="K880" s="35"/>
      <c r="L880" s="38"/>
      <c r="M880" s="203"/>
      <c r="N880" s="204"/>
      <c r="O880" s="70"/>
      <c r="P880" s="70"/>
      <c r="Q880" s="70"/>
      <c r="R880" s="70"/>
      <c r="S880" s="70"/>
      <c r="T880" s="71"/>
      <c r="U880" s="33"/>
      <c r="V880" s="33"/>
      <c r="W880" s="33"/>
      <c r="X880" s="33"/>
      <c r="Y880" s="33"/>
      <c r="Z880" s="33"/>
      <c r="AA880" s="33"/>
      <c r="AB880" s="33"/>
      <c r="AC880" s="33"/>
      <c r="AD880" s="33"/>
      <c r="AE880" s="33"/>
      <c r="AT880" s="16" t="s">
        <v>141</v>
      </c>
      <c r="AU880" s="16" t="s">
        <v>84</v>
      </c>
    </row>
    <row r="881" spans="1:65" s="12" customFormat="1" ht="25.9" customHeight="1">
      <c r="B881" s="170"/>
      <c r="C881" s="171"/>
      <c r="D881" s="172" t="s">
        <v>76</v>
      </c>
      <c r="E881" s="173" t="s">
        <v>1180</v>
      </c>
      <c r="F881" s="173" t="s">
        <v>1181</v>
      </c>
      <c r="G881" s="171"/>
      <c r="H881" s="171"/>
      <c r="I881" s="174"/>
      <c r="J881" s="175">
        <f>BK881</f>
        <v>0</v>
      </c>
      <c r="K881" s="171"/>
      <c r="L881" s="176"/>
      <c r="M881" s="177"/>
      <c r="N881" s="178"/>
      <c r="O881" s="178"/>
      <c r="P881" s="179">
        <f>SUM(P882:P951)</f>
        <v>0</v>
      </c>
      <c r="Q881" s="178"/>
      <c r="R881" s="179">
        <f>SUM(R882:R951)</f>
        <v>0</v>
      </c>
      <c r="S881" s="178"/>
      <c r="T881" s="180">
        <f>SUM(T882:T951)</f>
        <v>0</v>
      </c>
      <c r="AR881" s="181" t="s">
        <v>86</v>
      </c>
      <c r="AT881" s="182" t="s">
        <v>76</v>
      </c>
      <c r="AU881" s="182" t="s">
        <v>77</v>
      </c>
      <c r="AY881" s="181" t="s">
        <v>132</v>
      </c>
      <c r="BK881" s="183">
        <f>SUM(BK882:BK951)</f>
        <v>0</v>
      </c>
    </row>
    <row r="882" spans="1:65" s="2" customFormat="1" ht="21.75" customHeight="1">
      <c r="A882" s="33"/>
      <c r="B882" s="34"/>
      <c r="C882" s="186" t="s">
        <v>687</v>
      </c>
      <c r="D882" s="186" t="s">
        <v>135</v>
      </c>
      <c r="E882" s="187" t="s">
        <v>1182</v>
      </c>
      <c r="F882" s="188" t="s">
        <v>1183</v>
      </c>
      <c r="G882" s="189" t="s">
        <v>237</v>
      </c>
      <c r="H882" s="190">
        <v>9</v>
      </c>
      <c r="I882" s="191"/>
      <c r="J882" s="192">
        <f>ROUND(I882*H882,2)</f>
        <v>0</v>
      </c>
      <c r="K882" s="193"/>
      <c r="L882" s="38"/>
      <c r="M882" s="194" t="s">
        <v>1</v>
      </c>
      <c r="N882" s="195" t="s">
        <v>42</v>
      </c>
      <c r="O882" s="70"/>
      <c r="P882" s="196">
        <f>O882*H882</f>
        <v>0</v>
      </c>
      <c r="Q882" s="196">
        <v>0</v>
      </c>
      <c r="R882" s="196">
        <f>Q882*H882</f>
        <v>0</v>
      </c>
      <c r="S882" s="196">
        <v>0</v>
      </c>
      <c r="T882" s="197">
        <f>S882*H882</f>
        <v>0</v>
      </c>
      <c r="U882" s="33"/>
      <c r="V882" s="33"/>
      <c r="W882" s="33"/>
      <c r="X882" s="33"/>
      <c r="Y882" s="33"/>
      <c r="Z882" s="33"/>
      <c r="AA882" s="33"/>
      <c r="AB882" s="33"/>
      <c r="AC882" s="33"/>
      <c r="AD882" s="33"/>
      <c r="AE882" s="33"/>
      <c r="AR882" s="198" t="s">
        <v>182</v>
      </c>
      <c r="AT882" s="198" t="s">
        <v>135</v>
      </c>
      <c r="AU882" s="198" t="s">
        <v>84</v>
      </c>
      <c r="AY882" s="16" t="s">
        <v>132</v>
      </c>
      <c r="BE882" s="199">
        <f>IF(N882="základní",J882,0)</f>
        <v>0</v>
      </c>
      <c r="BF882" s="199">
        <f>IF(N882="snížená",J882,0)</f>
        <v>0</v>
      </c>
      <c r="BG882" s="199">
        <f>IF(N882="zákl. přenesená",J882,0)</f>
        <v>0</v>
      </c>
      <c r="BH882" s="199">
        <f>IF(N882="sníž. přenesená",J882,0)</f>
        <v>0</v>
      </c>
      <c r="BI882" s="199">
        <f>IF(N882="nulová",J882,0)</f>
        <v>0</v>
      </c>
      <c r="BJ882" s="16" t="s">
        <v>84</v>
      </c>
      <c r="BK882" s="199">
        <f>ROUND(I882*H882,2)</f>
        <v>0</v>
      </c>
      <c r="BL882" s="16" t="s">
        <v>182</v>
      </c>
      <c r="BM882" s="198" t="s">
        <v>1184</v>
      </c>
    </row>
    <row r="883" spans="1:65" s="2" customFormat="1" ht="10">
      <c r="A883" s="33"/>
      <c r="B883" s="34"/>
      <c r="C883" s="35"/>
      <c r="D883" s="200" t="s">
        <v>141</v>
      </c>
      <c r="E883" s="35"/>
      <c r="F883" s="201" t="s">
        <v>1183</v>
      </c>
      <c r="G883" s="35"/>
      <c r="H883" s="35"/>
      <c r="I883" s="202"/>
      <c r="J883" s="35"/>
      <c r="K883" s="35"/>
      <c r="L883" s="38"/>
      <c r="M883" s="203"/>
      <c r="N883" s="204"/>
      <c r="O883" s="70"/>
      <c r="P883" s="70"/>
      <c r="Q883" s="70"/>
      <c r="R883" s="70"/>
      <c r="S883" s="70"/>
      <c r="T883" s="71"/>
      <c r="U883" s="33"/>
      <c r="V883" s="33"/>
      <c r="W883" s="33"/>
      <c r="X883" s="33"/>
      <c r="Y883" s="33"/>
      <c r="Z883" s="33"/>
      <c r="AA883" s="33"/>
      <c r="AB883" s="33"/>
      <c r="AC883" s="33"/>
      <c r="AD883" s="33"/>
      <c r="AE883" s="33"/>
      <c r="AT883" s="16" t="s">
        <v>141</v>
      </c>
      <c r="AU883" s="16" t="s">
        <v>84</v>
      </c>
    </row>
    <row r="884" spans="1:65" s="2" customFormat="1" ht="24.15" customHeight="1">
      <c r="A884" s="33"/>
      <c r="B884" s="34"/>
      <c r="C884" s="186" t="s">
        <v>1185</v>
      </c>
      <c r="D884" s="186" t="s">
        <v>135</v>
      </c>
      <c r="E884" s="187" t="s">
        <v>1186</v>
      </c>
      <c r="F884" s="188" t="s">
        <v>1187</v>
      </c>
      <c r="G884" s="189" t="s">
        <v>237</v>
      </c>
      <c r="H884" s="190">
        <v>7</v>
      </c>
      <c r="I884" s="191"/>
      <c r="J884" s="192">
        <f>ROUND(I884*H884,2)</f>
        <v>0</v>
      </c>
      <c r="K884" s="193"/>
      <c r="L884" s="38"/>
      <c r="M884" s="194" t="s">
        <v>1</v>
      </c>
      <c r="N884" s="195" t="s">
        <v>42</v>
      </c>
      <c r="O884" s="70"/>
      <c r="P884" s="196">
        <f>O884*H884</f>
        <v>0</v>
      </c>
      <c r="Q884" s="196">
        <v>0</v>
      </c>
      <c r="R884" s="196">
        <f>Q884*H884</f>
        <v>0</v>
      </c>
      <c r="S884" s="196">
        <v>0</v>
      </c>
      <c r="T884" s="197">
        <f>S884*H884</f>
        <v>0</v>
      </c>
      <c r="U884" s="33"/>
      <c r="V884" s="33"/>
      <c r="W884" s="33"/>
      <c r="X884" s="33"/>
      <c r="Y884" s="33"/>
      <c r="Z884" s="33"/>
      <c r="AA884" s="33"/>
      <c r="AB884" s="33"/>
      <c r="AC884" s="33"/>
      <c r="AD884" s="33"/>
      <c r="AE884" s="33"/>
      <c r="AR884" s="198" t="s">
        <v>182</v>
      </c>
      <c r="AT884" s="198" t="s">
        <v>135</v>
      </c>
      <c r="AU884" s="198" t="s">
        <v>84</v>
      </c>
      <c r="AY884" s="16" t="s">
        <v>132</v>
      </c>
      <c r="BE884" s="199">
        <f>IF(N884="základní",J884,0)</f>
        <v>0</v>
      </c>
      <c r="BF884" s="199">
        <f>IF(N884="snížená",J884,0)</f>
        <v>0</v>
      </c>
      <c r="BG884" s="199">
        <f>IF(N884="zákl. přenesená",J884,0)</f>
        <v>0</v>
      </c>
      <c r="BH884" s="199">
        <f>IF(N884="sníž. přenesená",J884,0)</f>
        <v>0</v>
      </c>
      <c r="BI884" s="199">
        <f>IF(N884="nulová",J884,0)</f>
        <v>0</v>
      </c>
      <c r="BJ884" s="16" t="s">
        <v>84</v>
      </c>
      <c r="BK884" s="199">
        <f>ROUND(I884*H884,2)</f>
        <v>0</v>
      </c>
      <c r="BL884" s="16" t="s">
        <v>182</v>
      </c>
      <c r="BM884" s="198" t="s">
        <v>1188</v>
      </c>
    </row>
    <row r="885" spans="1:65" s="2" customFormat="1" ht="18">
      <c r="A885" s="33"/>
      <c r="B885" s="34"/>
      <c r="C885" s="35"/>
      <c r="D885" s="200" t="s">
        <v>141</v>
      </c>
      <c r="E885" s="35"/>
      <c r="F885" s="201" t="s">
        <v>1187</v>
      </c>
      <c r="G885" s="35"/>
      <c r="H885" s="35"/>
      <c r="I885" s="202"/>
      <c r="J885" s="35"/>
      <c r="K885" s="35"/>
      <c r="L885" s="38"/>
      <c r="M885" s="203"/>
      <c r="N885" s="204"/>
      <c r="O885" s="70"/>
      <c r="P885" s="70"/>
      <c r="Q885" s="70"/>
      <c r="R885" s="70"/>
      <c r="S885" s="70"/>
      <c r="T885" s="71"/>
      <c r="U885" s="33"/>
      <c r="V885" s="33"/>
      <c r="W885" s="33"/>
      <c r="X885" s="33"/>
      <c r="Y885" s="33"/>
      <c r="Z885" s="33"/>
      <c r="AA885" s="33"/>
      <c r="AB885" s="33"/>
      <c r="AC885" s="33"/>
      <c r="AD885" s="33"/>
      <c r="AE885" s="33"/>
      <c r="AT885" s="16" t="s">
        <v>141</v>
      </c>
      <c r="AU885" s="16" t="s">
        <v>84</v>
      </c>
    </row>
    <row r="886" spans="1:65" s="13" customFormat="1" ht="10">
      <c r="B886" s="210"/>
      <c r="C886" s="211"/>
      <c r="D886" s="200" t="s">
        <v>227</v>
      </c>
      <c r="E886" s="212" t="s">
        <v>1</v>
      </c>
      <c r="F886" s="213" t="s">
        <v>1189</v>
      </c>
      <c r="G886" s="211"/>
      <c r="H886" s="214">
        <v>7</v>
      </c>
      <c r="I886" s="215"/>
      <c r="J886" s="211"/>
      <c r="K886" s="211"/>
      <c r="L886" s="216"/>
      <c r="M886" s="217"/>
      <c r="N886" s="218"/>
      <c r="O886" s="218"/>
      <c r="P886" s="218"/>
      <c r="Q886" s="218"/>
      <c r="R886" s="218"/>
      <c r="S886" s="218"/>
      <c r="T886" s="219"/>
      <c r="AT886" s="220" t="s">
        <v>227</v>
      </c>
      <c r="AU886" s="220" t="s">
        <v>84</v>
      </c>
      <c r="AV886" s="13" t="s">
        <v>86</v>
      </c>
      <c r="AW886" s="13" t="s">
        <v>33</v>
      </c>
      <c r="AX886" s="13" t="s">
        <v>77</v>
      </c>
      <c r="AY886" s="220" t="s">
        <v>132</v>
      </c>
    </row>
    <row r="887" spans="1:65" s="14" customFormat="1" ht="10">
      <c r="B887" s="221"/>
      <c r="C887" s="222"/>
      <c r="D887" s="200" t="s">
        <v>227</v>
      </c>
      <c r="E887" s="223" t="s">
        <v>1</v>
      </c>
      <c r="F887" s="224" t="s">
        <v>229</v>
      </c>
      <c r="G887" s="222"/>
      <c r="H887" s="225">
        <v>7</v>
      </c>
      <c r="I887" s="226"/>
      <c r="J887" s="222"/>
      <c r="K887" s="222"/>
      <c r="L887" s="227"/>
      <c r="M887" s="228"/>
      <c r="N887" s="229"/>
      <c r="O887" s="229"/>
      <c r="P887" s="229"/>
      <c r="Q887" s="229"/>
      <c r="R887" s="229"/>
      <c r="S887" s="229"/>
      <c r="T887" s="230"/>
      <c r="AT887" s="231" t="s">
        <v>227</v>
      </c>
      <c r="AU887" s="231" t="s">
        <v>84</v>
      </c>
      <c r="AV887" s="14" t="s">
        <v>153</v>
      </c>
      <c r="AW887" s="14" t="s">
        <v>33</v>
      </c>
      <c r="AX887" s="14" t="s">
        <v>84</v>
      </c>
      <c r="AY887" s="231" t="s">
        <v>132</v>
      </c>
    </row>
    <row r="888" spans="1:65" s="2" customFormat="1" ht="24.15" customHeight="1">
      <c r="A888" s="33"/>
      <c r="B888" s="34"/>
      <c r="C888" s="186" t="s">
        <v>693</v>
      </c>
      <c r="D888" s="186" t="s">
        <v>135</v>
      </c>
      <c r="E888" s="187" t="s">
        <v>1190</v>
      </c>
      <c r="F888" s="188" t="s">
        <v>1191</v>
      </c>
      <c r="G888" s="189" t="s">
        <v>237</v>
      </c>
      <c r="H888" s="190">
        <v>1</v>
      </c>
      <c r="I888" s="191"/>
      <c r="J888" s="192">
        <f>ROUND(I888*H888,2)</f>
        <v>0</v>
      </c>
      <c r="K888" s="193"/>
      <c r="L888" s="38"/>
      <c r="M888" s="194" t="s">
        <v>1</v>
      </c>
      <c r="N888" s="195" t="s">
        <v>42</v>
      </c>
      <c r="O888" s="70"/>
      <c r="P888" s="196">
        <f>O888*H888</f>
        <v>0</v>
      </c>
      <c r="Q888" s="196">
        <v>0</v>
      </c>
      <c r="R888" s="196">
        <f>Q888*H888</f>
        <v>0</v>
      </c>
      <c r="S888" s="196">
        <v>0</v>
      </c>
      <c r="T888" s="197">
        <f>S888*H888</f>
        <v>0</v>
      </c>
      <c r="U888" s="33"/>
      <c r="V888" s="33"/>
      <c r="W888" s="33"/>
      <c r="X888" s="33"/>
      <c r="Y888" s="33"/>
      <c r="Z888" s="33"/>
      <c r="AA888" s="33"/>
      <c r="AB888" s="33"/>
      <c r="AC888" s="33"/>
      <c r="AD888" s="33"/>
      <c r="AE888" s="33"/>
      <c r="AR888" s="198" t="s">
        <v>182</v>
      </c>
      <c r="AT888" s="198" t="s">
        <v>135</v>
      </c>
      <c r="AU888" s="198" t="s">
        <v>84</v>
      </c>
      <c r="AY888" s="16" t="s">
        <v>132</v>
      </c>
      <c r="BE888" s="199">
        <f>IF(N888="základní",J888,0)</f>
        <v>0</v>
      </c>
      <c r="BF888" s="199">
        <f>IF(N888="snížená",J888,0)</f>
        <v>0</v>
      </c>
      <c r="BG888" s="199">
        <f>IF(N888="zákl. přenesená",J888,0)</f>
        <v>0</v>
      </c>
      <c r="BH888" s="199">
        <f>IF(N888="sníž. přenesená",J888,0)</f>
        <v>0</v>
      </c>
      <c r="BI888" s="199">
        <f>IF(N888="nulová",J888,0)</f>
        <v>0</v>
      </c>
      <c r="BJ888" s="16" t="s">
        <v>84</v>
      </c>
      <c r="BK888" s="199">
        <f>ROUND(I888*H888,2)</f>
        <v>0</v>
      </c>
      <c r="BL888" s="16" t="s">
        <v>182</v>
      </c>
      <c r="BM888" s="198" t="s">
        <v>1192</v>
      </c>
    </row>
    <row r="889" spans="1:65" s="2" customFormat="1" ht="10">
      <c r="A889" s="33"/>
      <c r="B889" s="34"/>
      <c r="C889" s="35"/>
      <c r="D889" s="200" t="s">
        <v>141</v>
      </c>
      <c r="E889" s="35"/>
      <c r="F889" s="201" t="s">
        <v>1191</v>
      </c>
      <c r="G889" s="35"/>
      <c r="H889" s="35"/>
      <c r="I889" s="202"/>
      <c r="J889" s="35"/>
      <c r="K889" s="35"/>
      <c r="L889" s="38"/>
      <c r="M889" s="203"/>
      <c r="N889" s="204"/>
      <c r="O889" s="70"/>
      <c r="P889" s="70"/>
      <c r="Q889" s="70"/>
      <c r="R889" s="70"/>
      <c r="S889" s="70"/>
      <c r="T889" s="71"/>
      <c r="U889" s="33"/>
      <c r="V889" s="33"/>
      <c r="W889" s="33"/>
      <c r="X889" s="33"/>
      <c r="Y889" s="33"/>
      <c r="Z889" s="33"/>
      <c r="AA889" s="33"/>
      <c r="AB889" s="33"/>
      <c r="AC889" s="33"/>
      <c r="AD889" s="33"/>
      <c r="AE889" s="33"/>
      <c r="AT889" s="16" t="s">
        <v>141</v>
      </c>
      <c r="AU889" s="16" t="s">
        <v>84</v>
      </c>
    </row>
    <row r="890" spans="1:65" s="2" customFormat="1" ht="24.15" customHeight="1">
      <c r="A890" s="33"/>
      <c r="B890" s="34"/>
      <c r="C890" s="186" t="s">
        <v>1193</v>
      </c>
      <c r="D890" s="186" t="s">
        <v>135</v>
      </c>
      <c r="E890" s="187" t="s">
        <v>1194</v>
      </c>
      <c r="F890" s="188" t="s">
        <v>1195</v>
      </c>
      <c r="G890" s="189" t="s">
        <v>237</v>
      </c>
      <c r="H890" s="190">
        <v>1</v>
      </c>
      <c r="I890" s="191"/>
      <c r="J890" s="192">
        <f>ROUND(I890*H890,2)</f>
        <v>0</v>
      </c>
      <c r="K890" s="193"/>
      <c r="L890" s="38"/>
      <c r="M890" s="194" t="s">
        <v>1</v>
      </c>
      <c r="N890" s="195" t="s">
        <v>42</v>
      </c>
      <c r="O890" s="70"/>
      <c r="P890" s="196">
        <f>O890*H890</f>
        <v>0</v>
      </c>
      <c r="Q890" s="196">
        <v>0</v>
      </c>
      <c r="R890" s="196">
        <f>Q890*H890</f>
        <v>0</v>
      </c>
      <c r="S890" s="196">
        <v>0</v>
      </c>
      <c r="T890" s="197">
        <f>S890*H890</f>
        <v>0</v>
      </c>
      <c r="U890" s="33"/>
      <c r="V890" s="33"/>
      <c r="W890" s="33"/>
      <c r="X890" s="33"/>
      <c r="Y890" s="33"/>
      <c r="Z890" s="33"/>
      <c r="AA890" s="33"/>
      <c r="AB890" s="33"/>
      <c r="AC890" s="33"/>
      <c r="AD890" s="33"/>
      <c r="AE890" s="33"/>
      <c r="AR890" s="198" t="s">
        <v>182</v>
      </c>
      <c r="AT890" s="198" t="s">
        <v>135</v>
      </c>
      <c r="AU890" s="198" t="s">
        <v>84</v>
      </c>
      <c r="AY890" s="16" t="s">
        <v>132</v>
      </c>
      <c r="BE890" s="199">
        <f>IF(N890="základní",J890,0)</f>
        <v>0</v>
      </c>
      <c r="BF890" s="199">
        <f>IF(N890="snížená",J890,0)</f>
        <v>0</v>
      </c>
      <c r="BG890" s="199">
        <f>IF(N890="zákl. přenesená",J890,0)</f>
        <v>0</v>
      </c>
      <c r="BH890" s="199">
        <f>IF(N890="sníž. přenesená",J890,0)</f>
        <v>0</v>
      </c>
      <c r="BI890" s="199">
        <f>IF(N890="nulová",J890,0)</f>
        <v>0</v>
      </c>
      <c r="BJ890" s="16" t="s">
        <v>84</v>
      </c>
      <c r="BK890" s="199">
        <f>ROUND(I890*H890,2)</f>
        <v>0</v>
      </c>
      <c r="BL890" s="16" t="s">
        <v>182</v>
      </c>
      <c r="BM890" s="198" t="s">
        <v>1196</v>
      </c>
    </row>
    <row r="891" spans="1:65" s="2" customFormat="1" ht="18">
      <c r="A891" s="33"/>
      <c r="B891" s="34"/>
      <c r="C891" s="35"/>
      <c r="D891" s="200" t="s">
        <v>141</v>
      </c>
      <c r="E891" s="35"/>
      <c r="F891" s="201" t="s">
        <v>1195</v>
      </c>
      <c r="G891" s="35"/>
      <c r="H891" s="35"/>
      <c r="I891" s="202"/>
      <c r="J891" s="35"/>
      <c r="K891" s="35"/>
      <c r="L891" s="38"/>
      <c r="M891" s="203"/>
      <c r="N891" s="204"/>
      <c r="O891" s="70"/>
      <c r="P891" s="70"/>
      <c r="Q891" s="70"/>
      <c r="R891" s="70"/>
      <c r="S891" s="70"/>
      <c r="T891" s="71"/>
      <c r="U891" s="33"/>
      <c r="V891" s="33"/>
      <c r="W891" s="33"/>
      <c r="X891" s="33"/>
      <c r="Y891" s="33"/>
      <c r="Z891" s="33"/>
      <c r="AA891" s="33"/>
      <c r="AB891" s="33"/>
      <c r="AC891" s="33"/>
      <c r="AD891" s="33"/>
      <c r="AE891" s="33"/>
      <c r="AT891" s="16" t="s">
        <v>141</v>
      </c>
      <c r="AU891" s="16" t="s">
        <v>84</v>
      </c>
    </row>
    <row r="892" spans="1:65" s="2" customFormat="1" ht="24.15" customHeight="1">
      <c r="A892" s="33"/>
      <c r="B892" s="34"/>
      <c r="C892" s="186" t="s">
        <v>697</v>
      </c>
      <c r="D892" s="186" t="s">
        <v>135</v>
      </c>
      <c r="E892" s="187" t="s">
        <v>1197</v>
      </c>
      <c r="F892" s="188" t="s">
        <v>1198</v>
      </c>
      <c r="G892" s="189" t="s">
        <v>237</v>
      </c>
      <c r="H892" s="190">
        <v>9</v>
      </c>
      <c r="I892" s="191"/>
      <c r="J892" s="192">
        <f>ROUND(I892*H892,2)</f>
        <v>0</v>
      </c>
      <c r="K892" s="193"/>
      <c r="L892" s="38"/>
      <c r="M892" s="194" t="s">
        <v>1</v>
      </c>
      <c r="N892" s="195" t="s">
        <v>42</v>
      </c>
      <c r="O892" s="70"/>
      <c r="P892" s="196">
        <f>O892*H892</f>
        <v>0</v>
      </c>
      <c r="Q892" s="196">
        <v>0</v>
      </c>
      <c r="R892" s="196">
        <f>Q892*H892</f>
        <v>0</v>
      </c>
      <c r="S892" s="196">
        <v>0</v>
      </c>
      <c r="T892" s="197">
        <f>S892*H892</f>
        <v>0</v>
      </c>
      <c r="U892" s="33"/>
      <c r="V892" s="33"/>
      <c r="W892" s="33"/>
      <c r="X892" s="33"/>
      <c r="Y892" s="33"/>
      <c r="Z892" s="33"/>
      <c r="AA892" s="33"/>
      <c r="AB892" s="33"/>
      <c r="AC892" s="33"/>
      <c r="AD892" s="33"/>
      <c r="AE892" s="33"/>
      <c r="AR892" s="198" t="s">
        <v>182</v>
      </c>
      <c r="AT892" s="198" t="s">
        <v>135</v>
      </c>
      <c r="AU892" s="198" t="s">
        <v>84</v>
      </c>
      <c r="AY892" s="16" t="s">
        <v>132</v>
      </c>
      <c r="BE892" s="199">
        <f>IF(N892="základní",J892,0)</f>
        <v>0</v>
      </c>
      <c r="BF892" s="199">
        <f>IF(N892="snížená",J892,0)</f>
        <v>0</v>
      </c>
      <c r="BG892" s="199">
        <f>IF(N892="zákl. přenesená",J892,0)</f>
        <v>0</v>
      </c>
      <c r="BH892" s="199">
        <f>IF(N892="sníž. přenesená",J892,0)</f>
        <v>0</v>
      </c>
      <c r="BI892" s="199">
        <f>IF(N892="nulová",J892,0)</f>
        <v>0</v>
      </c>
      <c r="BJ892" s="16" t="s">
        <v>84</v>
      </c>
      <c r="BK892" s="199">
        <f>ROUND(I892*H892,2)</f>
        <v>0</v>
      </c>
      <c r="BL892" s="16" t="s">
        <v>182</v>
      </c>
      <c r="BM892" s="198" t="s">
        <v>1199</v>
      </c>
    </row>
    <row r="893" spans="1:65" s="2" customFormat="1" ht="18">
      <c r="A893" s="33"/>
      <c r="B893" s="34"/>
      <c r="C893" s="35"/>
      <c r="D893" s="200" t="s">
        <v>141</v>
      </c>
      <c r="E893" s="35"/>
      <c r="F893" s="201" t="s">
        <v>1198</v>
      </c>
      <c r="G893" s="35"/>
      <c r="H893" s="35"/>
      <c r="I893" s="202"/>
      <c r="J893" s="35"/>
      <c r="K893" s="35"/>
      <c r="L893" s="38"/>
      <c r="M893" s="203"/>
      <c r="N893" s="204"/>
      <c r="O893" s="70"/>
      <c r="P893" s="70"/>
      <c r="Q893" s="70"/>
      <c r="R893" s="70"/>
      <c r="S893" s="70"/>
      <c r="T893" s="71"/>
      <c r="U893" s="33"/>
      <c r="V893" s="33"/>
      <c r="W893" s="33"/>
      <c r="X893" s="33"/>
      <c r="Y893" s="33"/>
      <c r="Z893" s="33"/>
      <c r="AA893" s="33"/>
      <c r="AB893" s="33"/>
      <c r="AC893" s="33"/>
      <c r="AD893" s="33"/>
      <c r="AE893" s="33"/>
      <c r="AT893" s="16" t="s">
        <v>141</v>
      </c>
      <c r="AU893" s="16" t="s">
        <v>84</v>
      </c>
    </row>
    <row r="894" spans="1:65" s="2" customFormat="1" ht="24.15" customHeight="1">
      <c r="A894" s="33"/>
      <c r="B894" s="34"/>
      <c r="C894" s="186" t="s">
        <v>1200</v>
      </c>
      <c r="D894" s="186" t="s">
        <v>135</v>
      </c>
      <c r="E894" s="187" t="s">
        <v>1201</v>
      </c>
      <c r="F894" s="188" t="s">
        <v>1202</v>
      </c>
      <c r="G894" s="189" t="s">
        <v>237</v>
      </c>
      <c r="H894" s="190">
        <v>5</v>
      </c>
      <c r="I894" s="191"/>
      <c r="J894" s="192">
        <f>ROUND(I894*H894,2)</f>
        <v>0</v>
      </c>
      <c r="K894" s="193"/>
      <c r="L894" s="38"/>
      <c r="M894" s="194" t="s">
        <v>1</v>
      </c>
      <c r="N894" s="195" t="s">
        <v>42</v>
      </c>
      <c r="O894" s="70"/>
      <c r="P894" s="196">
        <f>O894*H894</f>
        <v>0</v>
      </c>
      <c r="Q894" s="196">
        <v>0</v>
      </c>
      <c r="R894" s="196">
        <f>Q894*H894</f>
        <v>0</v>
      </c>
      <c r="S894" s="196">
        <v>0</v>
      </c>
      <c r="T894" s="197">
        <f>S894*H894</f>
        <v>0</v>
      </c>
      <c r="U894" s="33"/>
      <c r="V894" s="33"/>
      <c r="W894" s="33"/>
      <c r="X894" s="33"/>
      <c r="Y894" s="33"/>
      <c r="Z894" s="33"/>
      <c r="AA894" s="33"/>
      <c r="AB894" s="33"/>
      <c r="AC894" s="33"/>
      <c r="AD894" s="33"/>
      <c r="AE894" s="33"/>
      <c r="AR894" s="198" t="s">
        <v>182</v>
      </c>
      <c r="AT894" s="198" t="s">
        <v>135</v>
      </c>
      <c r="AU894" s="198" t="s">
        <v>84</v>
      </c>
      <c r="AY894" s="16" t="s">
        <v>132</v>
      </c>
      <c r="BE894" s="199">
        <f>IF(N894="základní",J894,0)</f>
        <v>0</v>
      </c>
      <c r="BF894" s="199">
        <f>IF(N894="snížená",J894,0)</f>
        <v>0</v>
      </c>
      <c r="BG894" s="199">
        <f>IF(N894="zákl. přenesená",J894,0)</f>
        <v>0</v>
      </c>
      <c r="BH894" s="199">
        <f>IF(N894="sníž. přenesená",J894,0)</f>
        <v>0</v>
      </c>
      <c r="BI894" s="199">
        <f>IF(N894="nulová",J894,0)</f>
        <v>0</v>
      </c>
      <c r="BJ894" s="16" t="s">
        <v>84</v>
      </c>
      <c r="BK894" s="199">
        <f>ROUND(I894*H894,2)</f>
        <v>0</v>
      </c>
      <c r="BL894" s="16" t="s">
        <v>182</v>
      </c>
      <c r="BM894" s="198" t="s">
        <v>1203</v>
      </c>
    </row>
    <row r="895" spans="1:65" s="2" customFormat="1" ht="18">
      <c r="A895" s="33"/>
      <c r="B895" s="34"/>
      <c r="C895" s="35"/>
      <c r="D895" s="200" t="s">
        <v>141</v>
      </c>
      <c r="E895" s="35"/>
      <c r="F895" s="201" t="s">
        <v>1202</v>
      </c>
      <c r="G895" s="35"/>
      <c r="H895" s="35"/>
      <c r="I895" s="202"/>
      <c r="J895" s="35"/>
      <c r="K895" s="35"/>
      <c r="L895" s="38"/>
      <c r="M895" s="203"/>
      <c r="N895" s="204"/>
      <c r="O895" s="70"/>
      <c r="P895" s="70"/>
      <c r="Q895" s="70"/>
      <c r="R895" s="70"/>
      <c r="S895" s="70"/>
      <c r="T895" s="71"/>
      <c r="U895" s="33"/>
      <c r="V895" s="33"/>
      <c r="W895" s="33"/>
      <c r="X895" s="33"/>
      <c r="Y895" s="33"/>
      <c r="Z895" s="33"/>
      <c r="AA895" s="33"/>
      <c r="AB895" s="33"/>
      <c r="AC895" s="33"/>
      <c r="AD895" s="33"/>
      <c r="AE895" s="33"/>
      <c r="AT895" s="16" t="s">
        <v>141</v>
      </c>
      <c r="AU895" s="16" t="s">
        <v>84</v>
      </c>
    </row>
    <row r="896" spans="1:65" s="2" customFormat="1" ht="24.15" customHeight="1">
      <c r="A896" s="33"/>
      <c r="B896" s="34"/>
      <c r="C896" s="186" t="s">
        <v>701</v>
      </c>
      <c r="D896" s="186" t="s">
        <v>135</v>
      </c>
      <c r="E896" s="187" t="s">
        <v>1204</v>
      </c>
      <c r="F896" s="188" t="s">
        <v>1205</v>
      </c>
      <c r="G896" s="189" t="s">
        <v>237</v>
      </c>
      <c r="H896" s="190">
        <v>1</v>
      </c>
      <c r="I896" s="191"/>
      <c r="J896" s="192">
        <f>ROUND(I896*H896,2)</f>
        <v>0</v>
      </c>
      <c r="K896" s="193"/>
      <c r="L896" s="38"/>
      <c r="M896" s="194" t="s">
        <v>1</v>
      </c>
      <c r="N896" s="195" t="s">
        <v>42</v>
      </c>
      <c r="O896" s="70"/>
      <c r="P896" s="196">
        <f>O896*H896</f>
        <v>0</v>
      </c>
      <c r="Q896" s="196">
        <v>0</v>
      </c>
      <c r="R896" s="196">
        <f>Q896*H896</f>
        <v>0</v>
      </c>
      <c r="S896" s="196">
        <v>0</v>
      </c>
      <c r="T896" s="197">
        <f>S896*H896</f>
        <v>0</v>
      </c>
      <c r="U896" s="33"/>
      <c r="V896" s="33"/>
      <c r="W896" s="33"/>
      <c r="X896" s="33"/>
      <c r="Y896" s="33"/>
      <c r="Z896" s="33"/>
      <c r="AA896" s="33"/>
      <c r="AB896" s="33"/>
      <c r="AC896" s="33"/>
      <c r="AD896" s="33"/>
      <c r="AE896" s="33"/>
      <c r="AR896" s="198" t="s">
        <v>182</v>
      </c>
      <c r="AT896" s="198" t="s">
        <v>135</v>
      </c>
      <c r="AU896" s="198" t="s">
        <v>84</v>
      </c>
      <c r="AY896" s="16" t="s">
        <v>132</v>
      </c>
      <c r="BE896" s="199">
        <f>IF(N896="základní",J896,0)</f>
        <v>0</v>
      </c>
      <c r="BF896" s="199">
        <f>IF(N896="snížená",J896,0)</f>
        <v>0</v>
      </c>
      <c r="BG896" s="199">
        <f>IF(N896="zákl. přenesená",J896,0)</f>
        <v>0</v>
      </c>
      <c r="BH896" s="199">
        <f>IF(N896="sníž. přenesená",J896,0)</f>
        <v>0</v>
      </c>
      <c r="BI896" s="199">
        <f>IF(N896="nulová",J896,0)</f>
        <v>0</v>
      </c>
      <c r="BJ896" s="16" t="s">
        <v>84</v>
      </c>
      <c r="BK896" s="199">
        <f>ROUND(I896*H896,2)</f>
        <v>0</v>
      </c>
      <c r="BL896" s="16" t="s">
        <v>182</v>
      </c>
      <c r="BM896" s="198" t="s">
        <v>1206</v>
      </c>
    </row>
    <row r="897" spans="1:65" s="2" customFormat="1" ht="18">
      <c r="A897" s="33"/>
      <c r="B897" s="34"/>
      <c r="C897" s="35"/>
      <c r="D897" s="200" t="s">
        <v>141</v>
      </c>
      <c r="E897" s="35"/>
      <c r="F897" s="201" t="s">
        <v>1205</v>
      </c>
      <c r="G897" s="35"/>
      <c r="H897" s="35"/>
      <c r="I897" s="202"/>
      <c r="J897" s="35"/>
      <c r="K897" s="35"/>
      <c r="L897" s="38"/>
      <c r="M897" s="203"/>
      <c r="N897" s="204"/>
      <c r="O897" s="70"/>
      <c r="P897" s="70"/>
      <c r="Q897" s="70"/>
      <c r="R897" s="70"/>
      <c r="S897" s="70"/>
      <c r="T897" s="71"/>
      <c r="U897" s="33"/>
      <c r="V897" s="33"/>
      <c r="W897" s="33"/>
      <c r="X897" s="33"/>
      <c r="Y897" s="33"/>
      <c r="Z897" s="33"/>
      <c r="AA897" s="33"/>
      <c r="AB897" s="33"/>
      <c r="AC897" s="33"/>
      <c r="AD897" s="33"/>
      <c r="AE897" s="33"/>
      <c r="AT897" s="16" t="s">
        <v>141</v>
      </c>
      <c r="AU897" s="16" t="s">
        <v>84</v>
      </c>
    </row>
    <row r="898" spans="1:65" s="2" customFormat="1" ht="27">
      <c r="A898" s="33"/>
      <c r="B898" s="34"/>
      <c r="C898" s="35"/>
      <c r="D898" s="200" t="s">
        <v>142</v>
      </c>
      <c r="E898" s="35"/>
      <c r="F898" s="205" t="s">
        <v>1207</v>
      </c>
      <c r="G898" s="35"/>
      <c r="H898" s="35"/>
      <c r="I898" s="202"/>
      <c r="J898" s="35"/>
      <c r="K898" s="35"/>
      <c r="L898" s="38"/>
      <c r="M898" s="203"/>
      <c r="N898" s="204"/>
      <c r="O898" s="70"/>
      <c r="P898" s="70"/>
      <c r="Q898" s="70"/>
      <c r="R898" s="70"/>
      <c r="S898" s="70"/>
      <c r="T898" s="71"/>
      <c r="U898" s="33"/>
      <c r="V898" s="33"/>
      <c r="W898" s="33"/>
      <c r="X898" s="33"/>
      <c r="Y898" s="33"/>
      <c r="Z898" s="33"/>
      <c r="AA898" s="33"/>
      <c r="AB898" s="33"/>
      <c r="AC898" s="33"/>
      <c r="AD898" s="33"/>
      <c r="AE898" s="33"/>
      <c r="AT898" s="16" t="s">
        <v>142</v>
      </c>
      <c r="AU898" s="16" t="s">
        <v>84</v>
      </c>
    </row>
    <row r="899" spans="1:65" s="2" customFormat="1" ht="24.15" customHeight="1">
      <c r="A899" s="33"/>
      <c r="B899" s="34"/>
      <c r="C899" s="186" t="s">
        <v>1208</v>
      </c>
      <c r="D899" s="186" t="s">
        <v>135</v>
      </c>
      <c r="E899" s="187" t="s">
        <v>1209</v>
      </c>
      <c r="F899" s="188" t="s">
        <v>1210</v>
      </c>
      <c r="G899" s="189" t="s">
        <v>237</v>
      </c>
      <c r="H899" s="190">
        <v>4</v>
      </c>
      <c r="I899" s="191"/>
      <c r="J899" s="192">
        <f>ROUND(I899*H899,2)</f>
        <v>0</v>
      </c>
      <c r="K899" s="193"/>
      <c r="L899" s="38"/>
      <c r="M899" s="194" t="s">
        <v>1</v>
      </c>
      <c r="N899" s="195" t="s">
        <v>42</v>
      </c>
      <c r="O899" s="70"/>
      <c r="P899" s="196">
        <f>O899*H899</f>
        <v>0</v>
      </c>
      <c r="Q899" s="196">
        <v>0</v>
      </c>
      <c r="R899" s="196">
        <f>Q899*H899</f>
        <v>0</v>
      </c>
      <c r="S899" s="196">
        <v>0</v>
      </c>
      <c r="T899" s="197">
        <f>S899*H899</f>
        <v>0</v>
      </c>
      <c r="U899" s="33"/>
      <c r="V899" s="33"/>
      <c r="W899" s="33"/>
      <c r="X899" s="33"/>
      <c r="Y899" s="33"/>
      <c r="Z899" s="33"/>
      <c r="AA899" s="33"/>
      <c r="AB899" s="33"/>
      <c r="AC899" s="33"/>
      <c r="AD899" s="33"/>
      <c r="AE899" s="33"/>
      <c r="AR899" s="198" t="s">
        <v>182</v>
      </c>
      <c r="AT899" s="198" t="s">
        <v>135</v>
      </c>
      <c r="AU899" s="198" t="s">
        <v>84</v>
      </c>
      <c r="AY899" s="16" t="s">
        <v>132</v>
      </c>
      <c r="BE899" s="199">
        <f>IF(N899="základní",J899,0)</f>
        <v>0</v>
      </c>
      <c r="BF899" s="199">
        <f>IF(N899="snížená",J899,0)</f>
        <v>0</v>
      </c>
      <c r="BG899" s="199">
        <f>IF(N899="zákl. přenesená",J899,0)</f>
        <v>0</v>
      </c>
      <c r="BH899" s="199">
        <f>IF(N899="sníž. přenesená",J899,0)</f>
        <v>0</v>
      </c>
      <c r="BI899" s="199">
        <f>IF(N899="nulová",J899,0)</f>
        <v>0</v>
      </c>
      <c r="BJ899" s="16" t="s">
        <v>84</v>
      </c>
      <c r="BK899" s="199">
        <f>ROUND(I899*H899,2)</f>
        <v>0</v>
      </c>
      <c r="BL899" s="16" t="s">
        <v>182</v>
      </c>
      <c r="BM899" s="198" t="s">
        <v>1211</v>
      </c>
    </row>
    <row r="900" spans="1:65" s="2" customFormat="1" ht="18">
      <c r="A900" s="33"/>
      <c r="B900" s="34"/>
      <c r="C900" s="35"/>
      <c r="D900" s="200" t="s">
        <v>141</v>
      </c>
      <c r="E900" s="35"/>
      <c r="F900" s="201" t="s">
        <v>1210</v>
      </c>
      <c r="G900" s="35"/>
      <c r="H900" s="35"/>
      <c r="I900" s="202"/>
      <c r="J900" s="35"/>
      <c r="K900" s="35"/>
      <c r="L900" s="38"/>
      <c r="M900" s="203"/>
      <c r="N900" s="204"/>
      <c r="O900" s="70"/>
      <c r="P900" s="70"/>
      <c r="Q900" s="70"/>
      <c r="R900" s="70"/>
      <c r="S900" s="70"/>
      <c r="T900" s="71"/>
      <c r="U900" s="33"/>
      <c r="V900" s="33"/>
      <c r="W900" s="33"/>
      <c r="X900" s="33"/>
      <c r="Y900" s="33"/>
      <c r="Z900" s="33"/>
      <c r="AA900" s="33"/>
      <c r="AB900" s="33"/>
      <c r="AC900" s="33"/>
      <c r="AD900" s="33"/>
      <c r="AE900" s="33"/>
      <c r="AT900" s="16" t="s">
        <v>141</v>
      </c>
      <c r="AU900" s="16" t="s">
        <v>84</v>
      </c>
    </row>
    <row r="901" spans="1:65" s="2" customFormat="1" ht="33" customHeight="1">
      <c r="A901" s="33"/>
      <c r="B901" s="34"/>
      <c r="C901" s="186" t="s">
        <v>705</v>
      </c>
      <c r="D901" s="186" t="s">
        <v>135</v>
      </c>
      <c r="E901" s="187" t="s">
        <v>1212</v>
      </c>
      <c r="F901" s="188" t="s">
        <v>1213</v>
      </c>
      <c r="G901" s="189" t="s">
        <v>237</v>
      </c>
      <c r="H901" s="190">
        <v>4</v>
      </c>
      <c r="I901" s="191"/>
      <c r="J901" s="192">
        <f>ROUND(I901*H901,2)</f>
        <v>0</v>
      </c>
      <c r="K901" s="193"/>
      <c r="L901" s="38"/>
      <c r="M901" s="194" t="s">
        <v>1</v>
      </c>
      <c r="N901" s="195" t="s">
        <v>42</v>
      </c>
      <c r="O901" s="70"/>
      <c r="P901" s="196">
        <f>O901*H901</f>
        <v>0</v>
      </c>
      <c r="Q901" s="196">
        <v>0</v>
      </c>
      <c r="R901" s="196">
        <f>Q901*H901</f>
        <v>0</v>
      </c>
      <c r="S901" s="196">
        <v>0</v>
      </c>
      <c r="T901" s="197">
        <f>S901*H901</f>
        <v>0</v>
      </c>
      <c r="U901" s="33"/>
      <c r="V901" s="33"/>
      <c r="W901" s="33"/>
      <c r="X901" s="33"/>
      <c r="Y901" s="33"/>
      <c r="Z901" s="33"/>
      <c r="AA901" s="33"/>
      <c r="AB901" s="33"/>
      <c r="AC901" s="33"/>
      <c r="AD901" s="33"/>
      <c r="AE901" s="33"/>
      <c r="AR901" s="198" t="s">
        <v>182</v>
      </c>
      <c r="AT901" s="198" t="s">
        <v>135</v>
      </c>
      <c r="AU901" s="198" t="s">
        <v>84</v>
      </c>
      <c r="AY901" s="16" t="s">
        <v>132</v>
      </c>
      <c r="BE901" s="199">
        <f>IF(N901="základní",J901,0)</f>
        <v>0</v>
      </c>
      <c r="BF901" s="199">
        <f>IF(N901="snížená",J901,0)</f>
        <v>0</v>
      </c>
      <c r="BG901" s="199">
        <f>IF(N901="zákl. přenesená",J901,0)</f>
        <v>0</v>
      </c>
      <c r="BH901" s="199">
        <f>IF(N901="sníž. přenesená",J901,0)</f>
        <v>0</v>
      </c>
      <c r="BI901" s="199">
        <f>IF(N901="nulová",J901,0)</f>
        <v>0</v>
      </c>
      <c r="BJ901" s="16" t="s">
        <v>84</v>
      </c>
      <c r="BK901" s="199">
        <f>ROUND(I901*H901,2)</f>
        <v>0</v>
      </c>
      <c r="BL901" s="16" t="s">
        <v>182</v>
      </c>
      <c r="BM901" s="198" t="s">
        <v>1214</v>
      </c>
    </row>
    <row r="902" spans="1:65" s="2" customFormat="1" ht="18">
      <c r="A902" s="33"/>
      <c r="B902" s="34"/>
      <c r="C902" s="35"/>
      <c r="D902" s="200" t="s">
        <v>141</v>
      </c>
      <c r="E902" s="35"/>
      <c r="F902" s="201" t="s">
        <v>1213</v>
      </c>
      <c r="G902" s="35"/>
      <c r="H902" s="35"/>
      <c r="I902" s="202"/>
      <c r="J902" s="35"/>
      <c r="K902" s="35"/>
      <c r="L902" s="38"/>
      <c r="M902" s="203"/>
      <c r="N902" s="204"/>
      <c r="O902" s="70"/>
      <c r="P902" s="70"/>
      <c r="Q902" s="70"/>
      <c r="R902" s="70"/>
      <c r="S902" s="70"/>
      <c r="T902" s="71"/>
      <c r="U902" s="33"/>
      <c r="V902" s="33"/>
      <c r="W902" s="33"/>
      <c r="X902" s="33"/>
      <c r="Y902" s="33"/>
      <c r="Z902" s="33"/>
      <c r="AA902" s="33"/>
      <c r="AB902" s="33"/>
      <c r="AC902" s="33"/>
      <c r="AD902" s="33"/>
      <c r="AE902" s="33"/>
      <c r="AT902" s="16" t="s">
        <v>141</v>
      </c>
      <c r="AU902" s="16" t="s">
        <v>84</v>
      </c>
    </row>
    <row r="903" spans="1:65" s="2" customFormat="1" ht="24.15" customHeight="1">
      <c r="A903" s="33"/>
      <c r="B903" s="34"/>
      <c r="C903" s="186" t="s">
        <v>1215</v>
      </c>
      <c r="D903" s="186" t="s">
        <v>135</v>
      </c>
      <c r="E903" s="187" t="s">
        <v>1216</v>
      </c>
      <c r="F903" s="188" t="s">
        <v>1217</v>
      </c>
      <c r="G903" s="189" t="s">
        <v>237</v>
      </c>
      <c r="H903" s="190">
        <v>14</v>
      </c>
      <c r="I903" s="191"/>
      <c r="J903" s="192">
        <f>ROUND(I903*H903,2)</f>
        <v>0</v>
      </c>
      <c r="K903" s="193"/>
      <c r="L903" s="38"/>
      <c r="M903" s="194" t="s">
        <v>1</v>
      </c>
      <c r="N903" s="195" t="s">
        <v>42</v>
      </c>
      <c r="O903" s="70"/>
      <c r="P903" s="196">
        <f>O903*H903</f>
        <v>0</v>
      </c>
      <c r="Q903" s="196">
        <v>0</v>
      </c>
      <c r="R903" s="196">
        <f>Q903*H903</f>
        <v>0</v>
      </c>
      <c r="S903" s="196">
        <v>0</v>
      </c>
      <c r="T903" s="197">
        <f>S903*H903</f>
        <v>0</v>
      </c>
      <c r="U903" s="33"/>
      <c r="V903" s="33"/>
      <c r="W903" s="33"/>
      <c r="X903" s="33"/>
      <c r="Y903" s="33"/>
      <c r="Z903" s="33"/>
      <c r="AA903" s="33"/>
      <c r="AB903" s="33"/>
      <c r="AC903" s="33"/>
      <c r="AD903" s="33"/>
      <c r="AE903" s="33"/>
      <c r="AR903" s="198" t="s">
        <v>182</v>
      </c>
      <c r="AT903" s="198" t="s">
        <v>135</v>
      </c>
      <c r="AU903" s="198" t="s">
        <v>84</v>
      </c>
      <c r="AY903" s="16" t="s">
        <v>132</v>
      </c>
      <c r="BE903" s="199">
        <f>IF(N903="základní",J903,0)</f>
        <v>0</v>
      </c>
      <c r="BF903" s="199">
        <f>IF(N903="snížená",J903,0)</f>
        <v>0</v>
      </c>
      <c r="BG903" s="199">
        <f>IF(N903="zákl. přenesená",J903,0)</f>
        <v>0</v>
      </c>
      <c r="BH903" s="199">
        <f>IF(N903="sníž. přenesená",J903,0)</f>
        <v>0</v>
      </c>
      <c r="BI903" s="199">
        <f>IF(N903="nulová",J903,0)</f>
        <v>0</v>
      </c>
      <c r="BJ903" s="16" t="s">
        <v>84</v>
      </c>
      <c r="BK903" s="199">
        <f>ROUND(I903*H903,2)</f>
        <v>0</v>
      </c>
      <c r="BL903" s="16" t="s">
        <v>182</v>
      </c>
      <c r="BM903" s="198" t="s">
        <v>1218</v>
      </c>
    </row>
    <row r="904" spans="1:65" s="2" customFormat="1" ht="10">
      <c r="A904" s="33"/>
      <c r="B904" s="34"/>
      <c r="C904" s="35"/>
      <c r="D904" s="200" t="s">
        <v>141</v>
      </c>
      <c r="E904" s="35"/>
      <c r="F904" s="201" t="s">
        <v>1217</v>
      </c>
      <c r="G904" s="35"/>
      <c r="H904" s="35"/>
      <c r="I904" s="202"/>
      <c r="J904" s="35"/>
      <c r="K904" s="35"/>
      <c r="L904" s="38"/>
      <c r="M904" s="203"/>
      <c r="N904" s="204"/>
      <c r="O904" s="70"/>
      <c r="P904" s="70"/>
      <c r="Q904" s="70"/>
      <c r="R904" s="70"/>
      <c r="S904" s="70"/>
      <c r="T904" s="71"/>
      <c r="U904" s="33"/>
      <c r="V904" s="33"/>
      <c r="W904" s="33"/>
      <c r="X904" s="33"/>
      <c r="Y904" s="33"/>
      <c r="Z904" s="33"/>
      <c r="AA904" s="33"/>
      <c r="AB904" s="33"/>
      <c r="AC904" s="33"/>
      <c r="AD904" s="33"/>
      <c r="AE904" s="33"/>
      <c r="AT904" s="16" t="s">
        <v>141</v>
      </c>
      <c r="AU904" s="16" t="s">
        <v>84</v>
      </c>
    </row>
    <row r="905" spans="1:65" s="2" customFormat="1" ht="27">
      <c r="A905" s="33"/>
      <c r="B905" s="34"/>
      <c r="C905" s="35"/>
      <c r="D905" s="200" t="s">
        <v>142</v>
      </c>
      <c r="E905" s="35"/>
      <c r="F905" s="205" t="s">
        <v>1219</v>
      </c>
      <c r="G905" s="35"/>
      <c r="H905" s="35"/>
      <c r="I905" s="202"/>
      <c r="J905" s="35"/>
      <c r="K905" s="35"/>
      <c r="L905" s="38"/>
      <c r="M905" s="203"/>
      <c r="N905" s="204"/>
      <c r="O905" s="70"/>
      <c r="P905" s="70"/>
      <c r="Q905" s="70"/>
      <c r="R905" s="70"/>
      <c r="S905" s="70"/>
      <c r="T905" s="71"/>
      <c r="U905" s="33"/>
      <c r="V905" s="33"/>
      <c r="W905" s="33"/>
      <c r="X905" s="33"/>
      <c r="Y905" s="33"/>
      <c r="Z905" s="33"/>
      <c r="AA905" s="33"/>
      <c r="AB905" s="33"/>
      <c r="AC905" s="33"/>
      <c r="AD905" s="33"/>
      <c r="AE905" s="33"/>
      <c r="AT905" s="16" t="s">
        <v>142</v>
      </c>
      <c r="AU905" s="16" t="s">
        <v>84</v>
      </c>
    </row>
    <row r="906" spans="1:65" s="13" customFormat="1" ht="10">
      <c r="B906" s="210"/>
      <c r="C906" s="211"/>
      <c r="D906" s="200" t="s">
        <v>227</v>
      </c>
      <c r="E906" s="212" t="s">
        <v>1</v>
      </c>
      <c r="F906" s="213" t="s">
        <v>1220</v>
      </c>
      <c r="G906" s="211"/>
      <c r="H906" s="214">
        <v>14</v>
      </c>
      <c r="I906" s="215"/>
      <c r="J906" s="211"/>
      <c r="K906" s="211"/>
      <c r="L906" s="216"/>
      <c r="M906" s="217"/>
      <c r="N906" s="218"/>
      <c r="O906" s="218"/>
      <c r="P906" s="218"/>
      <c r="Q906" s="218"/>
      <c r="R906" s="218"/>
      <c r="S906" s="218"/>
      <c r="T906" s="219"/>
      <c r="AT906" s="220" t="s">
        <v>227</v>
      </c>
      <c r="AU906" s="220" t="s">
        <v>84</v>
      </c>
      <c r="AV906" s="13" t="s">
        <v>86</v>
      </c>
      <c r="AW906" s="13" t="s">
        <v>33</v>
      </c>
      <c r="AX906" s="13" t="s">
        <v>77</v>
      </c>
      <c r="AY906" s="220" t="s">
        <v>132</v>
      </c>
    </row>
    <row r="907" spans="1:65" s="14" customFormat="1" ht="10">
      <c r="B907" s="221"/>
      <c r="C907" s="222"/>
      <c r="D907" s="200" t="s">
        <v>227</v>
      </c>
      <c r="E907" s="223" t="s">
        <v>1</v>
      </c>
      <c r="F907" s="224" t="s">
        <v>229</v>
      </c>
      <c r="G907" s="222"/>
      <c r="H907" s="225">
        <v>14</v>
      </c>
      <c r="I907" s="226"/>
      <c r="J907" s="222"/>
      <c r="K907" s="222"/>
      <c r="L907" s="227"/>
      <c r="M907" s="228"/>
      <c r="N907" s="229"/>
      <c r="O907" s="229"/>
      <c r="P907" s="229"/>
      <c r="Q907" s="229"/>
      <c r="R907" s="229"/>
      <c r="S907" s="229"/>
      <c r="T907" s="230"/>
      <c r="AT907" s="231" t="s">
        <v>227</v>
      </c>
      <c r="AU907" s="231" t="s">
        <v>84</v>
      </c>
      <c r="AV907" s="14" t="s">
        <v>153</v>
      </c>
      <c r="AW907" s="14" t="s">
        <v>33</v>
      </c>
      <c r="AX907" s="14" t="s">
        <v>84</v>
      </c>
      <c r="AY907" s="231" t="s">
        <v>132</v>
      </c>
    </row>
    <row r="908" spans="1:65" s="2" customFormat="1" ht="21.75" customHeight="1">
      <c r="A908" s="33"/>
      <c r="B908" s="34"/>
      <c r="C908" s="186" t="s">
        <v>709</v>
      </c>
      <c r="D908" s="186" t="s">
        <v>135</v>
      </c>
      <c r="E908" s="187" t="s">
        <v>1221</v>
      </c>
      <c r="F908" s="188" t="s">
        <v>1222</v>
      </c>
      <c r="G908" s="189" t="s">
        <v>237</v>
      </c>
      <c r="H908" s="190">
        <v>3</v>
      </c>
      <c r="I908" s="191"/>
      <c r="J908" s="192">
        <f>ROUND(I908*H908,2)</f>
        <v>0</v>
      </c>
      <c r="K908" s="193"/>
      <c r="L908" s="38"/>
      <c r="M908" s="194" t="s">
        <v>1</v>
      </c>
      <c r="N908" s="195" t="s">
        <v>42</v>
      </c>
      <c r="O908" s="70"/>
      <c r="P908" s="196">
        <f>O908*H908</f>
        <v>0</v>
      </c>
      <c r="Q908" s="196">
        <v>0</v>
      </c>
      <c r="R908" s="196">
        <f>Q908*H908</f>
        <v>0</v>
      </c>
      <c r="S908" s="196">
        <v>0</v>
      </c>
      <c r="T908" s="197">
        <f>S908*H908</f>
        <v>0</v>
      </c>
      <c r="U908" s="33"/>
      <c r="V908" s="33"/>
      <c r="W908" s="33"/>
      <c r="X908" s="33"/>
      <c r="Y908" s="33"/>
      <c r="Z908" s="33"/>
      <c r="AA908" s="33"/>
      <c r="AB908" s="33"/>
      <c r="AC908" s="33"/>
      <c r="AD908" s="33"/>
      <c r="AE908" s="33"/>
      <c r="AR908" s="198" t="s">
        <v>182</v>
      </c>
      <c r="AT908" s="198" t="s">
        <v>135</v>
      </c>
      <c r="AU908" s="198" t="s">
        <v>84</v>
      </c>
      <c r="AY908" s="16" t="s">
        <v>132</v>
      </c>
      <c r="BE908" s="199">
        <f>IF(N908="základní",J908,0)</f>
        <v>0</v>
      </c>
      <c r="BF908" s="199">
        <f>IF(N908="snížená",J908,0)</f>
        <v>0</v>
      </c>
      <c r="BG908" s="199">
        <f>IF(N908="zákl. přenesená",J908,0)</f>
        <v>0</v>
      </c>
      <c r="BH908" s="199">
        <f>IF(N908="sníž. přenesená",J908,0)</f>
        <v>0</v>
      </c>
      <c r="BI908" s="199">
        <f>IF(N908="nulová",J908,0)</f>
        <v>0</v>
      </c>
      <c r="BJ908" s="16" t="s">
        <v>84</v>
      </c>
      <c r="BK908" s="199">
        <f>ROUND(I908*H908,2)</f>
        <v>0</v>
      </c>
      <c r="BL908" s="16" t="s">
        <v>182</v>
      </c>
      <c r="BM908" s="198" t="s">
        <v>1223</v>
      </c>
    </row>
    <row r="909" spans="1:65" s="2" customFormat="1" ht="10">
      <c r="A909" s="33"/>
      <c r="B909" s="34"/>
      <c r="C909" s="35"/>
      <c r="D909" s="200" t="s">
        <v>141</v>
      </c>
      <c r="E909" s="35"/>
      <c r="F909" s="201" t="s">
        <v>1222</v>
      </c>
      <c r="G909" s="35"/>
      <c r="H909" s="35"/>
      <c r="I909" s="202"/>
      <c r="J909" s="35"/>
      <c r="K909" s="35"/>
      <c r="L909" s="38"/>
      <c r="M909" s="203"/>
      <c r="N909" s="204"/>
      <c r="O909" s="70"/>
      <c r="P909" s="70"/>
      <c r="Q909" s="70"/>
      <c r="R909" s="70"/>
      <c r="S909" s="70"/>
      <c r="T909" s="71"/>
      <c r="U909" s="33"/>
      <c r="V909" s="33"/>
      <c r="W909" s="33"/>
      <c r="X909" s="33"/>
      <c r="Y909" s="33"/>
      <c r="Z909" s="33"/>
      <c r="AA909" s="33"/>
      <c r="AB909" s="33"/>
      <c r="AC909" s="33"/>
      <c r="AD909" s="33"/>
      <c r="AE909" s="33"/>
      <c r="AT909" s="16" t="s">
        <v>141</v>
      </c>
      <c r="AU909" s="16" t="s">
        <v>84</v>
      </c>
    </row>
    <row r="910" spans="1:65" s="2" customFormat="1" ht="21.75" customHeight="1">
      <c r="A910" s="33"/>
      <c r="B910" s="34"/>
      <c r="C910" s="186" t="s">
        <v>1224</v>
      </c>
      <c r="D910" s="186" t="s">
        <v>135</v>
      </c>
      <c r="E910" s="187" t="s">
        <v>1225</v>
      </c>
      <c r="F910" s="188" t="s">
        <v>1226</v>
      </c>
      <c r="G910" s="189" t="s">
        <v>237</v>
      </c>
      <c r="H910" s="190">
        <v>2</v>
      </c>
      <c r="I910" s="191"/>
      <c r="J910" s="192">
        <f>ROUND(I910*H910,2)</f>
        <v>0</v>
      </c>
      <c r="K910" s="193"/>
      <c r="L910" s="38"/>
      <c r="M910" s="194" t="s">
        <v>1</v>
      </c>
      <c r="N910" s="195" t="s">
        <v>42</v>
      </c>
      <c r="O910" s="70"/>
      <c r="P910" s="196">
        <f>O910*H910</f>
        <v>0</v>
      </c>
      <c r="Q910" s="196">
        <v>0</v>
      </c>
      <c r="R910" s="196">
        <f>Q910*H910</f>
        <v>0</v>
      </c>
      <c r="S910" s="196">
        <v>0</v>
      </c>
      <c r="T910" s="197">
        <f>S910*H910</f>
        <v>0</v>
      </c>
      <c r="U910" s="33"/>
      <c r="V910" s="33"/>
      <c r="W910" s="33"/>
      <c r="X910" s="33"/>
      <c r="Y910" s="33"/>
      <c r="Z910" s="33"/>
      <c r="AA910" s="33"/>
      <c r="AB910" s="33"/>
      <c r="AC910" s="33"/>
      <c r="AD910" s="33"/>
      <c r="AE910" s="33"/>
      <c r="AR910" s="198" t="s">
        <v>182</v>
      </c>
      <c r="AT910" s="198" t="s">
        <v>135</v>
      </c>
      <c r="AU910" s="198" t="s">
        <v>84</v>
      </c>
      <c r="AY910" s="16" t="s">
        <v>132</v>
      </c>
      <c r="BE910" s="199">
        <f>IF(N910="základní",J910,0)</f>
        <v>0</v>
      </c>
      <c r="BF910" s="199">
        <f>IF(N910="snížená",J910,0)</f>
        <v>0</v>
      </c>
      <c r="BG910" s="199">
        <f>IF(N910="zákl. přenesená",J910,0)</f>
        <v>0</v>
      </c>
      <c r="BH910" s="199">
        <f>IF(N910="sníž. přenesená",J910,0)</f>
        <v>0</v>
      </c>
      <c r="BI910" s="199">
        <f>IF(N910="nulová",J910,0)</f>
        <v>0</v>
      </c>
      <c r="BJ910" s="16" t="s">
        <v>84</v>
      </c>
      <c r="BK910" s="199">
        <f>ROUND(I910*H910,2)</f>
        <v>0</v>
      </c>
      <c r="BL910" s="16" t="s">
        <v>182</v>
      </c>
      <c r="BM910" s="198" t="s">
        <v>1227</v>
      </c>
    </row>
    <row r="911" spans="1:65" s="2" customFormat="1" ht="10">
      <c r="A911" s="33"/>
      <c r="B911" s="34"/>
      <c r="C911" s="35"/>
      <c r="D911" s="200" t="s">
        <v>141</v>
      </c>
      <c r="E911" s="35"/>
      <c r="F911" s="201" t="s">
        <v>1226</v>
      </c>
      <c r="G911" s="35"/>
      <c r="H911" s="35"/>
      <c r="I911" s="202"/>
      <c r="J911" s="35"/>
      <c r="K911" s="35"/>
      <c r="L911" s="38"/>
      <c r="M911" s="203"/>
      <c r="N911" s="204"/>
      <c r="O911" s="70"/>
      <c r="P911" s="70"/>
      <c r="Q911" s="70"/>
      <c r="R911" s="70"/>
      <c r="S911" s="70"/>
      <c r="T911" s="71"/>
      <c r="U911" s="33"/>
      <c r="V911" s="33"/>
      <c r="W911" s="33"/>
      <c r="X911" s="33"/>
      <c r="Y911" s="33"/>
      <c r="Z911" s="33"/>
      <c r="AA911" s="33"/>
      <c r="AB911" s="33"/>
      <c r="AC911" s="33"/>
      <c r="AD911" s="33"/>
      <c r="AE911" s="33"/>
      <c r="AT911" s="16" t="s">
        <v>141</v>
      </c>
      <c r="AU911" s="16" t="s">
        <v>84</v>
      </c>
    </row>
    <row r="912" spans="1:65" s="2" customFormat="1" ht="24.15" customHeight="1">
      <c r="A912" s="33"/>
      <c r="B912" s="34"/>
      <c r="C912" s="186" t="s">
        <v>713</v>
      </c>
      <c r="D912" s="186" t="s">
        <v>135</v>
      </c>
      <c r="E912" s="187" t="s">
        <v>1228</v>
      </c>
      <c r="F912" s="188" t="s">
        <v>1229</v>
      </c>
      <c r="G912" s="189" t="s">
        <v>240</v>
      </c>
      <c r="H912" s="190">
        <v>12.75</v>
      </c>
      <c r="I912" s="191"/>
      <c r="J912" s="192">
        <f>ROUND(I912*H912,2)</f>
        <v>0</v>
      </c>
      <c r="K912" s="193"/>
      <c r="L912" s="38"/>
      <c r="M912" s="194" t="s">
        <v>1</v>
      </c>
      <c r="N912" s="195" t="s">
        <v>42</v>
      </c>
      <c r="O912" s="70"/>
      <c r="P912" s="196">
        <f>O912*H912</f>
        <v>0</v>
      </c>
      <c r="Q912" s="196">
        <v>0</v>
      </c>
      <c r="R912" s="196">
        <f>Q912*H912</f>
        <v>0</v>
      </c>
      <c r="S912" s="196">
        <v>0</v>
      </c>
      <c r="T912" s="197">
        <f>S912*H912</f>
        <v>0</v>
      </c>
      <c r="U912" s="33"/>
      <c r="V912" s="33"/>
      <c r="W912" s="33"/>
      <c r="X912" s="33"/>
      <c r="Y912" s="33"/>
      <c r="Z912" s="33"/>
      <c r="AA912" s="33"/>
      <c r="AB912" s="33"/>
      <c r="AC912" s="33"/>
      <c r="AD912" s="33"/>
      <c r="AE912" s="33"/>
      <c r="AR912" s="198" t="s">
        <v>182</v>
      </c>
      <c r="AT912" s="198" t="s">
        <v>135</v>
      </c>
      <c r="AU912" s="198" t="s">
        <v>84</v>
      </c>
      <c r="AY912" s="16" t="s">
        <v>132</v>
      </c>
      <c r="BE912" s="199">
        <f>IF(N912="základní",J912,0)</f>
        <v>0</v>
      </c>
      <c r="BF912" s="199">
        <f>IF(N912="snížená",J912,0)</f>
        <v>0</v>
      </c>
      <c r="BG912" s="199">
        <f>IF(N912="zákl. přenesená",J912,0)</f>
        <v>0</v>
      </c>
      <c r="BH912" s="199">
        <f>IF(N912="sníž. přenesená",J912,0)</f>
        <v>0</v>
      </c>
      <c r="BI912" s="199">
        <f>IF(N912="nulová",J912,0)</f>
        <v>0</v>
      </c>
      <c r="BJ912" s="16" t="s">
        <v>84</v>
      </c>
      <c r="BK912" s="199">
        <f>ROUND(I912*H912,2)</f>
        <v>0</v>
      </c>
      <c r="BL912" s="16" t="s">
        <v>182</v>
      </c>
      <c r="BM912" s="198" t="s">
        <v>1230</v>
      </c>
    </row>
    <row r="913" spans="1:65" s="2" customFormat="1" ht="10">
      <c r="A913" s="33"/>
      <c r="B913" s="34"/>
      <c r="C913" s="35"/>
      <c r="D913" s="200" t="s">
        <v>141</v>
      </c>
      <c r="E913" s="35"/>
      <c r="F913" s="201" t="s">
        <v>1229</v>
      </c>
      <c r="G913" s="35"/>
      <c r="H913" s="35"/>
      <c r="I913" s="202"/>
      <c r="J913" s="35"/>
      <c r="K913" s="35"/>
      <c r="L913" s="38"/>
      <c r="M913" s="203"/>
      <c r="N913" s="204"/>
      <c r="O913" s="70"/>
      <c r="P913" s="70"/>
      <c r="Q913" s="70"/>
      <c r="R913" s="70"/>
      <c r="S913" s="70"/>
      <c r="T913" s="71"/>
      <c r="U913" s="33"/>
      <c r="V913" s="33"/>
      <c r="W913" s="33"/>
      <c r="X913" s="33"/>
      <c r="Y913" s="33"/>
      <c r="Z913" s="33"/>
      <c r="AA913" s="33"/>
      <c r="AB913" s="33"/>
      <c r="AC913" s="33"/>
      <c r="AD913" s="33"/>
      <c r="AE913" s="33"/>
      <c r="AT913" s="16" t="s">
        <v>141</v>
      </c>
      <c r="AU913" s="16" t="s">
        <v>84</v>
      </c>
    </row>
    <row r="914" spans="1:65" s="13" customFormat="1" ht="10">
      <c r="B914" s="210"/>
      <c r="C914" s="211"/>
      <c r="D914" s="200" t="s">
        <v>227</v>
      </c>
      <c r="E914" s="212" t="s">
        <v>1</v>
      </c>
      <c r="F914" s="213" t="s">
        <v>1231</v>
      </c>
      <c r="G914" s="211"/>
      <c r="H914" s="214">
        <v>6.75</v>
      </c>
      <c r="I914" s="215"/>
      <c r="J914" s="211"/>
      <c r="K914" s="211"/>
      <c r="L914" s="216"/>
      <c r="M914" s="217"/>
      <c r="N914" s="218"/>
      <c r="O914" s="218"/>
      <c r="P914" s="218"/>
      <c r="Q914" s="218"/>
      <c r="R914" s="218"/>
      <c r="S914" s="218"/>
      <c r="T914" s="219"/>
      <c r="AT914" s="220" t="s">
        <v>227</v>
      </c>
      <c r="AU914" s="220" t="s">
        <v>84</v>
      </c>
      <c r="AV914" s="13" t="s">
        <v>86</v>
      </c>
      <c r="AW914" s="13" t="s">
        <v>33</v>
      </c>
      <c r="AX914" s="13" t="s">
        <v>77</v>
      </c>
      <c r="AY914" s="220" t="s">
        <v>132</v>
      </c>
    </row>
    <row r="915" spans="1:65" s="13" customFormat="1" ht="10">
      <c r="B915" s="210"/>
      <c r="C915" s="211"/>
      <c r="D915" s="200" t="s">
        <v>227</v>
      </c>
      <c r="E915" s="212" t="s">
        <v>1</v>
      </c>
      <c r="F915" s="213" t="s">
        <v>1232</v>
      </c>
      <c r="G915" s="211"/>
      <c r="H915" s="214">
        <v>6</v>
      </c>
      <c r="I915" s="215"/>
      <c r="J915" s="211"/>
      <c r="K915" s="211"/>
      <c r="L915" s="216"/>
      <c r="M915" s="217"/>
      <c r="N915" s="218"/>
      <c r="O915" s="218"/>
      <c r="P915" s="218"/>
      <c r="Q915" s="218"/>
      <c r="R915" s="218"/>
      <c r="S915" s="218"/>
      <c r="T915" s="219"/>
      <c r="AT915" s="220" t="s">
        <v>227</v>
      </c>
      <c r="AU915" s="220" t="s">
        <v>84</v>
      </c>
      <c r="AV915" s="13" t="s">
        <v>86</v>
      </c>
      <c r="AW915" s="13" t="s">
        <v>33</v>
      </c>
      <c r="AX915" s="13" t="s">
        <v>77</v>
      </c>
      <c r="AY915" s="220" t="s">
        <v>132</v>
      </c>
    </row>
    <row r="916" spans="1:65" s="14" customFormat="1" ht="10">
      <c r="B916" s="221"/>
      <c r="C916" s="222"/>
      <c r="D916" s="200" t="s">
        <v>227</v>
      </c>
      <c r="E916" s="223" t="s">
        <v>1</v>
      </c>
      <c r="F916" s="224" t="s">
        <v>229</v>
      </c>
      <c r="G916" s="222"/>
      <c r="H916" s="225">
        <v>12.75</v>
      </c>
      <c r="I916" s="226"/>
      <c r="J916" s="222"/>
      <c r="K916" s="222"/>
      <c r="L916" s="227"/>
      <c r="M916" s="228"/>
      <c r="N916" s="229"/>
      <c r="O916" s="229"/>
      <c r="P916" s="229"/>
      <c r="Q916" s="229"/>
      <c r="R916" s="229"/>
      <c r="S916" s="229"/>
      <c r="T916" s="230"/>
      <c r="AT916" s="231" t="s">
        <v>227</v>
      </c>
      <c r="AU916" s="231" t="s">
        <v>84</v>
      </c>
      <c r="AV916" s="14" t="s">
        <v>153</v>
      </c>
      <c r="AW916" s="14" t="s">
        <v>33</v>
      </c>
      <c r="AX916" s="14" t="s">
        <v>84</v>
      </c>
      <c r="AY916" s="231" t="s">
        <v>132</v>
      </c>
    </row>
    <row r="917" spans="1:65" s="2" customFormat="1" ht="24.15" customHeight="1">
      <c r="A917" s="33"/>
      <c r="B917" s="34"/>
      <c r="C917" s="186" t="s">
        <v>1233</v>
      </c>
      <c r="D917" s="186" t="s">
        <v>135</v>
      </c>
      <c r="E917" s="187" t="s">
        <v>1234</v>
      </c>
      <c r="F917" s="188" t="s">
        <v>1235</v>
      </c>
      <c r="G917" s="189" t="s">
        <v>237</v>
      </c>
      <c r="H917" s="190">
        <v>5</v>
      </c>
      <c r="I917" s="191"/>
      <c r="J917" s="192">
        <f>ROUND(I917*H917,2)</f>
        <v>0</v>
      </c>
      <c r="K917" s="193"/>
      <c r="L917" s="38"/>
      <c r="M917" s="194" t="s">
        <v>1</v>
      </c>
      <c r="N917" s="195" t="s">
        <v>42</v>
      </c>
      <c r="O917" s="70"/>
      <c r="P917" s="196">
        <f>O917*H917</f>
        <v>0</v>
      </c>
      <c r="Q917" s="196">
        <v>0</v>
      </c>
      <c r="R917" s="196">
        <f>Q917*H917</f>
        <v>0</v>
      </c>
      <c r="S917" s="196">
        <v>0</v>
      </c>
      <c r="T917" s="197">
        <f>S917*H917</f>
        <v>0</v>
      </c>
      <c r="U917" s="33"/>
      <c r="V917" s="33"/>
      <c r="W917" s="33"/>
      <c r="X917" s="33"/>
      <c r="Y917" s="33"/>
      <c r="Z917" s="33"/>
      <c r="AA917" s="33"/>
      <c r="AB917" s="33"/>
      <c r="AC917" s="33"/>
      <c r="AD917" s="33"/>
      <c r="AE917" s="33"/>
      <c r="AR917" s="198" t="s">
        <v>182</v>
      </c>
      <c r="AT917" s="198" t="s">
        <v>135</v>
      </c>
      <c r="AU917" s="198" t="s">
        <v>84</v>
      </c>
      <c r="AY917" s="16" t="s">
        <v>132</v>
      </c>
      <c r="BE917" s="199">
        <f>IF(N917="základní",J917,0)</f>
        <v>0</v>
      </c>
      <c r="BF917" s="199">
        <f>IF(N917="snížená",J917,0)</f>
        <v>0</v>
      </c>
      <c r="BG917" s="199">
        <f>IF(N917="zákl. přenesená",J917,0)</f>
        <v>0</v>
      </c>
      <c r="BH917" s="199">
        <f>IF(N917="sníž. přenesená",J917,0)</f>
        <v>0</v>
      </c>
      <c r="BI917" s="199">
        <f>IF(N917="nulová",J917,0)</f>
        <v>0</v>
      </c>
      <c r="BJ917" s="16" t="s">
        <v>84</v>
      </c>
      <c r="BK917" s="199">
        <f>ROUND(I917*H917,2)</f>
        <v>0</v>
      </c>
      <c r="BL917" s="16" t="s">
        <v>182</v>
      </c>
      <c r="BM917" s="198" t="s">
        <v>1236</v>
      </c>
    </row>
    <row r="918" spans="1:65" s="2" customFormat="1" ht="10">
      <c r="A918" s="33"/>
      <c r="B918" s="34"/>
      <c r="C918" s="35"/>
      <c r="D918" s="200" t="s">
        <v>141</v>
      </c>
      <c r="E918" s="35"/>
      <c r="F918" s="201" t="s">
        <v>1235</v>
      </c>
      <c r="G918" s="35"/>
      <c r="H918" s="35"/>
      <c r="I918" s="202"/>
      <c r="J918" s="35"/>
      <c r="K918" s="35"/>
      <c r="L918" s="38"/>
      <c r="M918" s="203"/>
      <c r="N918" s="204"/>
      <c r="O918" s="70"/>
      <c r="P918" s="70"/>
      <c r="Q918" s="70"/>
      <c r="R918" s="70"/>
      <c r="S918" s="70"/>
      <c r="T918" s="71"/>
      <c r="U918" s="33"/>
      <c r="V918" s="33"/>
      <c r="W918" s="33"/>
      <c r="X918" s="33"/>
      <c r="Y918" s="33"/>
      <c r="Z918" s="33"/>
      <c r="AA918" s="33"/>
      <c r="AB918" s="33"/>
      <c r="AC918" s="33"/>
      <c r="AD918" s="33"/>
      <c r="AE918" s="33"/>
      <c r="AT918" s="16" t="s">
        <v>141</v>
      </c>
      <c r="AU918" s="16" t="s">
        <v>84</v>
      </c>
    </row>
    <row r="919" spans="1:65" s="2" customFormat="1" ht="16.5" customHeight="1">
      <c r="A919" s="33"/>
      <c r="B919" s="34"/>
      <c r="C919" s="186" t="s">
        <v>718</v>
      </c>
      <c r="D919" s="186" t="s">
        <v>135</v>
      </c>
      <c r="E919" s="187" t="s">
        <v>1237</v>
      </c>
      <c r="F919" s="188" t="s">
        <v>1238</v>
      </c>
      <c r="G919" s="189" t="s">
        <v>240</v>
      </c>
      <c r="H919" s="190">
        <v>9.5</v>
      </c>
      <c r="I919" s="191"/>
      <c r="J919" s="192">
        <f>ROUND(I919*H919,2)</f>
        <v>0</v>
      </c>
      <c r="K919" s="193"/>
      <c r="L919" s="38"/>
      <c r="M919" s="194" t="s">
        <v>1</v>
      </c>
      <c r="N919" s="195" t="s">
        <v>42</v>
      </c>
      <c r="O919" s="70"/>
      <c r="P919" s="196">
        <f>O919*H919</f>
        <v>0</v>
      </c>
      <c r="Q919" s="196">
        <v>0</v>
      </c>
      <c r="R919" s="196">
        <f>Q919*H919</f>
        <v>0</v>
      </c>
      <c r="S919" s="196">
        <v>0</v>
      </c>
      <c r="T919" s="197">
        <f>S919*H919</f>
        <v>0</v>
      </c>
      <c r="U919" s="33"/>
      <c r="V919" s="33"/>
      <c r="W919" s="33"/>
      <c r="X919" s="33"/>
      <c r="Y919" s="33"/>
      <c r="Z919" s="33"/>
      <c r="AA919" s="33"/>
      <c r="AB919" s="33"/>
      <c r="AC919" s="33"/>
      <c r="AD919" s="33"/>
      <c r="AE919" s="33"/>
      <c r="AR919" s="198" t="s">
        <v>182</v>
      </c>
      <c r="AT919" s="198" t="s">
        <v>135</v>
      </c>
      <c r="AU919" s="198" t="s">
        <v>84</v>
      </c>
      <c r="AY919" s="16" t="s">
        <v>132</v>
      </c>
      <c r="BE919" s="199">
        <f>IF(N919="základní",J919,0)</f>
        <v>0</v>
      </c>
      <c r="BF919" s="199">
        <f>IF(N919="snížená",J919,0)</f>
        <v>0</v>
      </c>
      <c r="BG919" s="199">
        <f>IF(N919="zákl. přenesená",J919,0)</f>
        <v>0</v>
      </c>
      <c r="BH919" s="199">
        <f>IF(N919="sníž. přenesená",J919,0)</f>
        <v>0</v>
      </c>
      <c r="BI919" s="199">
        <f>IF(N919="nulová",J919,0)</f>
        <v>0</v>
      </c>
      <c r="BJ919" s="16" t="s">
        <v>84</v>
      </c>
      <c r="BK919" s="199">
        <f>ROUND(I919*H919,2)</f>
        <v>0</v>
      </c>
      <c r="BL919" s="16" t="s">
        <v>182</v>
      </c>
      <c r="BM919" s="198" t="s">
        <v>1239</v>
      </c>
    </row>
    <row r="920" spans="1:65" s="2" customFormat="1" ht="10">
      <c r="A920" s="33"/>
      <c r="B920" s="34"/>
      <c r="C920" s="35"/>
      <c r="D920" s="200" t="s">
        <v>141</v>
      </c>
      <c r="E920" s="35"/>
      <c r="F920" s="201" t="s">
        <v>1238</v>
      </c>
      <c r="G920" s="35"/>
      <c r="H920" s="35"/>
      <c r="I920" s="202"/>
      <c r="J920" s="35"/>
      <c r="K920" s="35"/>
      <c r="L920" s="38"/>
      <c r="M920" s="203"/>
      <c r="N920" s="204"/>
      <c r="O920" s="70"/>
      <c r="P920" s="70"/>
      <c r="Q920" s="70"/>
      <c r="R920" s="70"/>
      <c r="S920" s="70"/>
      <c r="T920" s="71"/>
      <c r="U920" s="33"/>
      <c r="V920" s="33"/>
      <c r="W920" s="33"/>
      <c r="X920" s="33"/>
      <c r="Y920" s="33"/>
      <c r="Z920" s="33"/>
      <c r="AA920" s="33"/>
      <c r="AB920" s="33"/>
      <c r="AC920" s="33"/>
      <c r="AD920" s="33"/>
      <c r="AE920" s="33"/>
      <c r="AT920" s="16" t="s">
        <v>141</v>
      </c>
      <c r="AU920" s="16" t="s">
        <v>84</v>
      </c>
    </row>
    <row r="921" spans="1:65" s="13" customFormat="1" ht="10">
      <c r="B921" s="210"/>
      <c r="C921" s="211"/>
      <c r="D921" s="200" t="s">
        <v>227</v>
      </c>
      <c r="E921" s="212" t="s">
        <v>1</v>
      </c>
      <c r="F921" s="213" t="s">
        <v>1240</v>
      </c>
      <c r="G921" s="211"/>
      <c r="H921" s="214">
        <v>9.5</v>
      </c>
      <c r="I921" s="215"/>
      <c r="J921" s="211"/>
      <c r="K921" s="211"/>
      <c r="L921" s="216"/>
      <c r="M921" s="217"/>
      <c r="N921" s="218"/>
      <c r="O921" s="218"/>
      <c r="P921" s="218"/>
      <c r="Q921" s="218"/>
      <c r="R921" s="218"/>
      <c r="S921" s="218"/>
      <c r="T921" s="219"/>
      <c r="AT921" s="220" t="s">
        <v>227</v>
      </c>
      <c r="AU921" s="220" t="s">
        <v>84</v>
      </c>
      <c r="AV921" s="13" t="s">
        <v>86</v>
      </c>
      <c r="AW921" s="13" t="s">
        <v>33</v>
      </c>
      <c r="AX921" s="13" t="s">
        <v>77</v>
      </c>
      <c r="AY921" s="220" t="s">
        <v>132</v>
      </c>
    </row>
    <row r="922" spans="1:65" s="14" customFormat="1" ht="10">
      <c r="B922" s="221"/>
      <c r="C922" s="222"/>
      <c r="D922" s="200" t="s">
        <v>227</v>
      </c>
      <c r="E922" s="223" t="s">
        <v>1</v>
      </c>
      <c r="F922" s="224" t="s">
        <v>229</v>
      </c>
      <c r="G922" s="222"/>
      <c r="H922" s="225">
        <v>9.5</v>
      </c>
      <c r="I922" s="226"/>
      <c r="J922" s="222"/>
      <c r="K922" s="222"/>
      <c r="L922" s="227"/>
      <c r="M922" s="228"/>
      <c r="N922" s="229"/>
      <c r="O922" s="229"/>
      <c r="P922" s="229"/>
      <c r="Q922" s="229"/>
      <c r="R922" s="229"/>
      <c r="S922" s="229"/>
      <c r="T922" s="230"/>
      <c r="AT922" s="231" t="s">
        <v>227</v>
      </c>
      <c r="AU922" s="231" t="s">
        <v>84</v>
      </c>
      <c r="AV922" s="14" t="s">
        <v>153</v>
      </c>
      <c r="AW922" s="14" t="s">
        <v>33</v>
      </c>
      <c r="AX922" s="14" t="s">
        <v>84</v>
      </c>
      <c r="AY922" s="231" t="s">
        <v>132</v>
      </c>
    </row>
    <row r="923" spans="1:65" s="2" customFormat="1" ht="24.15" customHeight="1">
      <c r="A923" s="33"/>
      <c r="B923" s="34"/>
      <c r="C923" s="186" t="s">
        <v>1241</v>
      </c>
      <c r="D923" s="186" t="s">
        <v>135</v>
      </c>
      <c r="E923" s="187" t="s">
        <v>1242</v>
      </c>
      <c r="F923" s="188" t="s">
        <v>1243</v>
      </c>
      <c r="G923" s="189" t="s">
        <v>237</v>
      </c>
      <c r="H923" s="190">
        <v>1</v>
      </c>
      <c r="I923" s="191"/>
      <c r="J923" s="192">
        <f>ROUND(I923*H923,2)</f>
        <v>0</v>
      </c>
      <c r="K923" s="193"/>
      <c r="L923" s="38"/>
      <c r="M923" s="194" t="s">
        <v>1</v>
      </c>
      <c r="N923" s="195" t="s">
        <v>42</v>
      </c>
      <c r="O923" s="70"/>
      <c r="P923" s="196">
        <f>O923*H923</f>
        <v>0</v>
      </c>
      <c r="Q923" s="196">
        <v>0</v>
      </c>
      <c r="R923" s="196">
        <f>Q923*H923</f>
        <v>0</v>
      </c>
      <c r="S923" s="196">
        <v>0</v>
      </c>
      <c r="T923" s="197">
        <f>S923*H923</f>
        <v>0</v>
      </c>
      <c r="U923" s="33"/>
      <c r="V923" s="33"/>
      <c r="W923" s="33"/>
      <c r="X923" s="33"/>
      <c r="Y923" s="33"/>
      <c r="Z923" s="33"/>
      <c r="AA923" s="33"/>
      <c r="AB923" s="33"/>
      <c r="AC923" s="33"/>
      <c r="AD923" s="33"/>
      <c r="AE923" s="33"/>
      <c r="AR923" s="198" t="s">
        <v>182</v>
      </c>
      <c r="AT923" s="198" t="s">
        <v>135</v>
      </c>
      <c r="AU923" s="198" t="s">
        <v>84</v>
      </c>
      <c r="AY923" s="16" t="s">
        <v>132</v>
      </c>
      <c r="BE923" s="199">
        <f>IF(N923="základní",J923,0)</f>
        <v>0</v>
      </c>
      <c r="BF923" s="199">
        <f>IF(N923="snížená",J923,0)</f>
        <v>0</v>
      </c>
      <c r="BG923" s="199">
        <f>IF(N923="zákl. přenesená",J923,0)</f>
        <v>0</v>
      </c>
      <c r="BH923" s="199">
        <f>IF(N923="sníž. přenesená",J923,0)</f>
        <v>0</v>
      </c>
      <c r="BI923" s="199">
        <f>IF(N923="nulová",J923,0)</f>
        <v>0</v>
      </c>
      <c r="BJ923" s="16" t="s">
        <v>84</v>
      </c>
      <c r="BK923" s="199">
        <f>ROUND(I923*H923,2)</f>
        <v>0</v>
      </c>
      <c r="BL923" s="16" t="s">
        <v>182</v>
      </c>
      <c r="BM923" s="198" t="s">
        <v>1244</v>
      </c>
    </row>
    <row r="924" spans="1:65" s="2" customFormat="1" ht="18">
      <c r="A924" s="33"/>
      <c r="B924" s="34"/>
      <c r="C924" s="35"/>
      <c r="D924" s="200" t="s">
        <v>141</v>
      </c>
      <c r="E924" s="35"/>
      <c r="F924" s="201" t="s">
        <v>1243</v>
      </c>
      <c r="G924" s="35"/>
      <c r="H924" s="35"/>
      <c r="I924" s="202"/>
      <c r="J924" s="35"/>
      <c r="K924" s="35"/>
      <c r="L924" s="38"/>
      <c r="M924" s="203"/>
      <c r="N924" s="204"/>
      <c r="O924" s="70"/>
      <c r="P924" s="70"/>
      <c r="Q924" s="70"/>
      <c r="R924" s="70"/>
      <c r="S924" s="70"/>
      <c r="T924" s="71"/>
      <c r="U924" s="33"/>
      <c r="V924" s="33"/>
      <c r="W924" s="33"/>
      <c r="X924" s="33"/>
      <c r="Y924" s="33"/>
      <c r="Z924" s="33"/>
      <c r="AA924" s="33"/>
      <c r="AB924" s="33"/>
      <c r="AC924" s="33"/>
      <c r="AD924" s="33"/>
      <c r="AE924" s="33"/>
      <c r="AT924" s="16" t="s">
        <v>141</v>
      </c>
      <c r="AU924" s="16" t="s">
        <v>84</v>
      </c>
    </row>
    <row r="925" spans="1:65" s="2" customFormat="1" ht="36">
      <c r="A925" s="33"/>
      <c r="B925" s="34"/>
      <c r="C925" s="35"/>
      <c r="D925" s="200" t="s">
        <v>142</v>
      </c>
      <c r="E925" s="35"/>
      <c r="F925" s="205" t="s">
        <v>1245</v>
      </c>
      <c r="G925" s="35"/>
      <c r="H925" s="35"/>
      <c r="I925" s="202"/>
      <c r="J925" s="35"/>
      <c r="K925" s="35"/>
      <c r="L925" s="38"/>
      <c r="M925" s="203"/>
      <c r="N925" s="204"/>
      <c r="O925" s="70"/>
      <c r="P925" s="70"/>
      <c r="Q925" s="70"/>
      <c r="R925" s="70"/>
      <c r="S925" s="70"/>
      <c r="T925" s="71"/>
      <c r="U925" s="33"/>
      <c r="V925" s="33"/>
      <c r="W925" s="33"/>
      <c r="X925" s="33"/>
      <c r="Y925" s="33"/>
      <c r="Z925" s="33"/>
      <c r="AA925" s="33"/>
      <c r="AB925" s="33"/>
      <c r="AC925" s="33"/>
      <c r="AD925" s="33"/>
      <c r="AE925" s="33"/>
      <c r="AT925" s="16" t="s">
        <v>142</v>
      </c>
      <c r="AU925" s="16" t="s">
        <v>84</v>
      </c>
    </row>
    <row r="926" spans="1:65" s="2" customFormat="1" ht="21.75" customHeight="1">
      <c r="A926" s="33"/>
      <c r="B926" s="34"/>
      <c r="C926" s="186" t="s">
        <v>721</v>
      </c>
      <c r="D926" s="186" t="s">
        <v>135</v>
      </c>
      <c r="E926" s="187" t="s">
        <v>1246</v>
      </c>
      <c r="F926" s="188" t="s">
        <v>1247</v>
      </c>
      <c r="G926" s="189" t="s">
        <v>240</v>
      </c>
      <c r="H926" s="190">
        <v>13</v>
      </c>
      <c r="I926" s="191"/>
      <c r="J926" s="192">
        <f>ROUND(I926*H926,2)</f>
        <v>0</v>
      </c>
      <c r="K926" s="193"/>
      <c r="L926" s="38"/>
      <c r="M926" s="194" t="s">
        <v>1</v>
      </c>
      <c r="N926" s="195" t="s">
        <v>42</v>
      </c>
      <c r="O926" s="70"/>
      <c r="P926" s="196">
        <f>O926*H926</f>
        <v>0</v>
      </c>
      <c r="Q926" s="196">
        <v>0</v>
      </c>
      <c r="R926" s="196">
        <f>Q926*H926</f>
        <v>0</v>
      </c>
      <c r="S926" s="196">
        <v>0</v>
      </c>
      <c r="T926" s="197">
        <f>S926*H926</f>
        <v>0</v>
      </c>
      <c r="U926" s="33"/>
      <c r="V926" s="33"/>
      <c r="W926" s="33"/>
      <c r="X926" s="33"/>
      <c r="Y926" s="33"/>
      <c r="Z926" s="33"/>
      <c r="AA926" s="33"/>
      <c r="AB926" s="33"/>
      <c r="AC926" s="33"/>
      <c r="AD926" s="33"/>
      <c r="AE926" s="33"/>
      <c r="AR926" s="198" t="s">
        <v>182</v>
      </c>
      <c r="AT926" s="198" t="s">
        <v>135</v>
      </c>
      <c r="AU926" s="198" t="s">
        <v>84</v>
      </c>
      <c r="AY926" s="16" t="s">
        <v>132</v>
      </c>
      <c r="BE926" s="199">
        <f>IF(N926="základní",J926,0)</f>
        <v>0</v>
      </c>
      <c r="BF926" s="199">
        <f>IF(N926="snížená",J926,0)</f>
        <v>0</v>
      </c>
      <c r="BG926" s="199">
        <f>IF(N926="zákl. přenesená",J926,0)</f>
        <v>0</v>
      </c>
      <c r="BH926" s="199">
        <f>IF(N926="sníž. přenesená",J926,0)</f>
        <v>0</v>
      </c>
      <c r="BI926" s="199">
        <f>IF(N926="nulová",J926,0)</f>
        <v>0</v>
      </c>
      <c r="BJ926" s="16" t="s">
        <v>84</v>
      </c>
      <c r="BK926" s="199">
        <f>ROUND(I926*H926,2)</f>
        <v>0</v>
      </c>
      <c r="BL926" s="16" t="s">
        <v>182</v>
      </c>
      <c r="BM926" s="198" t="s">
        <v>1248</v>
      </c>
    </row>
    <row r="927" spans="1:65" s="2" customFormat="1" ht="10">
      <c r="A927" s="33"/>
      <c r="B927" s="34"/>
      <c r="C927" s="35"/>
      <c r="D927" s="200" t="s">
        <v>141</v>
      </c>
      <c r="E927" s="35"/>
      <c r="F927" s="201" t="s">
        <v>1247</v>
      </c>
      <c r="G927" s="35"/>
      <c r="H927" s="35"/>
      <c r="I927" s="202"/>
      <c r="J927" s="35"/>
      <c r="K927" s="35"/>
      <c r="L927" s="38"/>
      <c r="M927" s="203"/>
      <c r="N927" s="204"/>
      <c r="O927" s="70"/>
      <c r="P927" s="70"/>
      <c r="Q927" s="70"/>
      <c r="R927" s="70"/>
      <c r="S927" s="70"/>
      <c r="T927" s="71"/>
      <c r="U927" s="33"/>
      <c r="V927" s="33"/>
      <c r="W927" s="33"/>
      <c r="X927" s="33"/>
      <c r="Y927" s="33"/>
      <c r="Z927" s="33"/>
      <c r="AA927" s="33"/>
      <c r="AB927" s="33"/>
      <c r="AC927" s="33"/>
      <c r="AD927" s="33"/>
      <c r="AE927" s="33"/>
      <c r="AT927" s="16" t="s">
        <v>141</v>
      </c>
      <c r="AU927" s="16" t="s">
        <v>84</v>
      </c>
    </row>
    <row r="928" spans="1:65" s="13" customFormat="1" ht="10">
      <c r="B928" s="210"/>
      <c r="C928" s="211"/>
      <c r="D928" s="200" t="s">
        <v>227</v>
      </c>
      <c r="E928" s="212" t="s">
        <v>1</v>
      </c>
      <c r="F928" s="213" t="s">
        <v>1249</v>
      </c>
      <c r="G928" s="211"/>
      <c r="H928" s="214">
        <v>13</v>
      </c>
      <c r="I928" s="215"/>
      <c r="J928" s="211"/>
      <c r="K928" s="211"/>
      <c r="L928" s="216"/>
      <c r="M928" s="217"/>
      <c r="N928" s="218"/>
      <c r="O928" s="218"/>
      <c r="P928" s="218"/>
      <c r="Q928" s="218"/>
      <c r="R928" s="218"/>
      <c r="S928" s="218"/>
      <c r="T928" s="219"/>
      <c r="AT928" s="220" t="s">
        <v>227</v>
      </c>
      <c r="AU928" s="220" t="s">
        <v>84</v>
      </c>
      <c r="AV928" s="13" t="s">
        <v>86</v>
      </c>
      <c r="AW928" s="13" t="s">
        <v>33</v>
      </c>
      <c r="AX928" s="13" t="s">
        <v>77</v>
      </c>
      <c r="AY928" s="220" t="s">
        <v>132</v>
      </c>
    </row>
    <row r="929" spans="1:65" s="14" customFormat="1" ht="10">
      <c r="B929" s="221"/>
      <c r="C929" s="222"/>
      <c r="D929" s="200" t="s">
        <v>227</v>
      </c>
      <c r="E929" s="223" t="s">
        <v>1</v>
      </c>
      <c r="F929" s="224" t="s">
        <v>229</v>
      </c>
      <c r="G929" s="222"/>
      <c r="H929" s="225">
        <v>13</v>
      </c>
      <c r="I929" s="226"/>
      <c r="J929" s="222"/>
      <c r="K929" s="222"/>
      <c r="L929" s="227"/>
      <c r="M929" s="228"/>
      <c r="N929" s="229"/>
      <c r="O929" s="229"/>
      <c r="P929" s="229"/>
      <c r="Q929" s="229"/>
      <c r="R929" s="229"/>
      <c r="S929" s="229"/>
      <c r="T929" s="230"/>
      <c r="AT929" s="231" t="s">
        <v>227</v>
      </c>
      <c r="AU929" s="231" t="s">
        <v>84</v>
      </c>
      <c r="AV929" s="14" t="s">
        <v>153</v>
      </c>
      <c r="AW929" s="14" t="s">
        <v>33</v>
      </c>
      <c r="AX929" s="14" t="s">
        <v>84</v>
      </c>
      <c r="AY929" s="231" t="s">
        <v>132</v>
      </c>
    </row>
    <row r="930" spans="1:65" s="2" customFormat="1" ht="24.15" customHeight="1">
      <c r="A930" s="33"/>
      <c r="B930" s="34"/>
      <c r="C930" s="186" t="s">
        <v>1250</v>
      </c>
      <c r="D930" s="186" t="s">
        <v>135</v>
      </c>
      <c r="E930" s="187" t="s">
        <v>1251</v>
      </c>
      <c r="F930" s="188" t="s">
        <v>1252</v>
      </c>
      <c r="G930" s="189" t="s">
        <v>237</v>
      </c>
      <c r="H930" s="190">
        <v>1</v>
      </c>
      <c r="I930" s="191"/>
      <c r="J930" s="192">
        <f>ROUND(I930*H930,2)</f>
        <v>0</v>
      </c>
      <c r="K930" s="193"/>
      <c r="L930" s="38"/>
      <c r="M930" s="194" t="s">
        <v>1</v>
      </c>
      <c r="N930" s="195" t="s">
        <v>42</v>
      </c>
      <c r="O930" s="70"/>
      <c r="P930" s="196">
        <f>O930*H930</f>
        <v>0</v>
      </c>
      <c r="Q930" s="196">
        <v>0</v>
      </c>
      <c r="R930" s="196">
        <f>Q930*H930</f>
        <v>0</v>
      </c>
      <c r="S930" s="196">
        <v>0</v>
      </c>
      <c r="T930" s="197">
        <f>S930*H930</f>
        <v>0</v>
      </c>
      <c r="U930" s="33"/>
      <c r="V930" s="33"/>
      <c r="W930" s="33"/>
      <c r="X930" s="33"/>
      <c r="Y930" s="33"/>
      <c r="Z930" s="33"/>
      <c r="AA930" s="33"/>
      <c r="AB930" s="33"/>
      <c r="AC930" s="33"/>
      <c r="AD930" s="33"/>
      <c r="AE930" s="33"/>
      <c r="AR930" s="198" t="s">
        <v>182</v>
      </c>
      <c r="AT930" s="198" t="s">
        <v>135</v>
      </c>
      <c r="AU930" s="198" t="s">
        <v>84</v>
      </c>
      <c r="AY930" s="16" t="s">
        <v>132</v>
      </c>
      <c r="BE930" s="199">
        <f>IF(N930="základní",J930,0)</f>
        <v>0</v>
      </c>
      <c r="BF930" s="199">
        <f>IF(N930="snížená",J930,0)</f>
        <v>0</v>
      </c>
      <c r="BG930" s="199">
        <f>IF(N930="zákl. přenesená",J930,0)</f>
        <v>0</v>
      </c>
      <c r="BH930" s="199">
        <f>IF(N930="sníž. přenesená",J930,0)</f>
        <v>0</v>
      </c>
      <c r="BI930" s="199">
        <f>IF(N930="nulová",J930,0)</f>
        <v>0</v>
      </c>
      <c r="BJ930" s="16" t="s">
        <v>84</v>
      </c>
      <c r="BK930" s="199">
        <f>ROUND(I930*H930,2)</f>
        <v>0</v>
      </c>
      <c r="BL930" s="16" t="s">
        <v>182</v>
      </c>
      <c r="BM930" s="198" t="s">
        <v>1253</v>
      </c>
    </row>
    <row r="931" spans="1:65" s="2" customFormat="1" ht="18">
      <c r="A931" s="33"/>
      <c r="B931" s="34"/>
      <c r="C931" s="35"/>
      <c r="D931" s="200" t="s">
        <v>141</v>
      </c>
      <c r="E931" s="35"/>
      <c r="F931" s="201" t="s">
        <v>1252</v>
      </c>
      <c r="G931" s="35"/>
      <c r="H931" s="35"/>
      <c r="I931" s="202"/>
      <c r="J931" s="35"/>
      <c r="K931" s="35"/>
      <c r="L931" s="38"/>
      <c r="M931" s="203"/>
      <c r="N931" s="204"/>
      <c r="O931" s="70"/>
      <c r="P931" s="70"/>
      <c r="Q931" s="70"/>
      <c r="R931" s="70"/>
      <c r="S931" s="70"/>
      <c r="T931" s="71"/>
      <c r="U931" s="33"/>
      <c r="V931" s="33"/>
      <c r="W931" s="33"/>
      <c r="X931" s="33"/>
      <c r="Y931" s="33"/>
      <c r="Z931" s="33"/>
      <c r="AA931" s="33"/>
      <c r="AB931" s="33"/>
      <c r="AC931" s="33"/>
      <c r="AD931" s="33"/>
      <c r="AE931" s="33"/>
      <c r="AT931" s="16" t="s">
        <v>141</v>
      </c>
      <c r="AU931" s="16" t="s">
        <v>84</v>
      </c>
    </row>
    <row r="932" spans="1:65" s="2" customFormat="1" ht="24.15" customHeight="1">
      <c r="A932" s="33"/>
      <c r="B932" s="34"/>
      <c r="C932" s="186" t="s">
        <v>729</v>
      </c>
      <c r="D932" s="186" t="s">
        <v>135</v>
      </c>
      <c r="E932" s="187" t="s">
        <v>1254</v>
      </c>
      <c r="F932" s="188" t="s">
        <v>1255</v>
      </c>
      <c r="G932" s="189" t="s">
        <v>237</v>
      </c>
      <c r="H932" s="190">
        <v>1</v>
      </c>
      <c r="I932" s="191"/>
      <c r="J932" s="192">
        <f>ROUND(I932*H932,2)</f>
        <v>0</v>
      </c>
      <c r="K932" s="193"/>
      <c r="L932" s="38"/>
      <c r="M932" s="194" t="s">
        <v>1</v>
      </c>
      <c r="N932" s="195" t="s">
        <v>42</v>
      </c>
      <c r="O932" s="70"/>
      <c r="P932" s="196">
        <f>O932*H932</f>
        <v>0</v>
      </c>
      <c r="Q932" s="196">
        <v>0</v>
      </c>
      <c r="R932" s="196">
        <f>Q932*H932</f>
        <v>0</v>
      </c>
      <c r="S932" s="196">
        <v>0</v>
      </c>
      <c r="T932" s="197">
        <f>S932*H932</f>
        <v>0</v>
      </c>
      <c r="U932" s="33"/>
      <c r="V932" s="33"/>
      <c r="W932" s="33"/>
      <c r="X932" s="33"/>
      <c r="Y932" s="33"/>
      <c r="Z932" s="33"/>
      <c r="AA932" s="33"/>
      <c r="AB932" s="33"/>
      <c r="AC932" s="33"/>
      <c r="AD932" s="33"/>
      <c r="AE932" s="33"/>
      <c r="AR932" s="198" t="s">
        <v>182</v>
      </c>
      <c r="AT932" s="198" t="s">
        <v>135</v>
      </c>
      <c r="AU932" s="198" t="s">
        <v>84</v>
      </c>
      <c r="AY932" s="16" t="s">
        <v>132</v>
      </c>
      <c r="BE932" s="199">
        <f>IF(N932="základní",J932,0)</f>
        <v>0</v>
      </c>
      <c r="BF932" s="199">
        <f>IF(N932="snížená",J932,0)</f>
        <v>0</v>
      </c>
      <c r="BG932" s="199">
        <f>IF(N932="zákl. přenesená",J932,0)</f>
        <v>0</v>
      </c>
      <c r="BH932" s="199">
        <f>IF(N932="sníž. přenesená",J932,0)</f>
        <v>0</v>
      </c>
      <c r="BI932" s="199">
        <f>IF(N932="nulová",J932,0)</f>
        <v>0</v>
      </c>
      <c r="BJ932" s="16" t="s">
        <v>84</v>
      </c>
      <c r="BK932" s="199">
        <f>ROUND(I932*H932,2)</f>
        <v>0</v>
      </c>
      <c r="BL932" s="16" t="s">
        <v>182</v>
      </c>
      <c r="BM932" s="198" t="s">
        <v>1256</v>
      </c>
    </row>
    <row r="933" spans="1:65" s="2" customFormat="1" ht="18">
      <c r="A933" s="33"/>
      <c r="B933" s="34"/>
      <c r="C933" s="35"/>
      <c r="D933" s="200" t="s">
        <v>141</v>
      </c>
      <c r="E933" s="35"/>
      <c r="F933" s="201" t="s">
        <v>1255</v>
      </c>
      <c r="G933" s="35"/>
      <c r="H933" s="35"/>
      <c r="I933" s="202"/>
      <c r="J933" s="35"/>
      <c r="K933" s="35"/>
      <c r="L933" s="38"/>
      <c r="M933" s="203"/>
      <c r="N933" s="204"/>
      <c r="O933" s="70"/>
      <c r="P933" s="70"/>
      <c r="Q933" s="70"/>
      <c r="R933" s="70"/>
      <c r="S933" s="70"/>
      <c r="T933" s="71"/>
      <c r="U933" s="33"/>
      <c r="V933" s="33"/>
      <c r="W933" s="33"/>
      <c r="X933" s="33"/>
      <c r="Y933" s="33"/>
      <c r="Z933" s="33"/>
      <c r="AA933" s="33"/>
      <c r="AB933" s="33"/>
      <c r="AC933" s="33"/>
      <c r="AD933" s="33"/>
      <c r="AE933" s="33"/>
      <c r="AT933" s="16" t="s">
        <v>141</v>
      </c>
      <c r="AU933" s="16" t="s">
        <v>84</v>
      </c>
    </row>
    <row r="934" spans="1:65" s="2" customFormat="1" ht="24.15" customHeight="1">
      <c r="A934" s="33"/>
      <c r="B934" s="34"/>
      <c r="C934" s="186" t="s">
        <v>1257</v>
      </c>
      <c r="D934" s="186" t="s">
        <v>135</v>
      </c>
      <c r="E934" s="187" t="s">
        <v>1258</v>
      </c>
      <c r="F934" s="188" t="s">
        <v>1259</v>
      </c>
      <c r="G934" s="189" t="s">
        <v>226</v>
      </c>
      <c r="H934" s="190">
        <v>6.2930000000000001</v>
      </c>
      <c r="I934" s="191"/>
      <c r="J934" s="192">
        <f>ROUND(I934*H934,2)</f>
        <v>0</v>
      </c>
      <c r="K934" s="193"/>
      <c r="L934" s="38"/>
      <c r="M934" s="194" t="s">
        <v>1</v>
      </c>
      <c r="N934" s="195" t="s">
        <v>42</v>
      </c>
      <c r="O934" s="70"/>
      <c r="P934" s="196">
        <f>O934*H934</f>
        <v>0</v>
      </c>
      <c r="Q934" s="196">
        <v>0</v>
      </c>
      <c r="R934" s="196">
        <f>Q934*H934</f>
        <v>0</v>
      </c>
      <c r="S934" s="196">
        <v>0</v>
      </c>
      <c r="T934" s="197">
        <f>S934*H934</f>
        <v>0</v>
      </c>
      <c r="U934" s="33"/>
      <c r="V934" s="33"/>
      <c r="W934" s="33"/>
      <c r="X934" s="33"/>
      <c r="Y934" s="33"/>
      <c r="Z934" s="33"/>
      <c r="AA934" s="33"/>
      <c r="AB934" s="33"/>
      <c r="AC934" s="33"/>
      <c r="AD934" s="33"/>
      <c r="AE934" s="33"/>
      <c r="AR934" s="198" t="s">
        <v>182</v>
      </c>
      <c r="AT934" s="198" t="s">
        <v>135</v>
      </c>
      <c r="AU934" s="198" t="s">
        <v>84</v>
      </c>
      <c r="AY934" s="16" t="s">
        <v>132</v>
      </c>
      <c r="BE934" s="199">
        <f>IF(N934="základní",J934,0)</f>
        <v>0</v>
      </c>
      <c r="BF934" s="199">
        <f>IF(N934="snížená",J934,0)</f>
        <v>0</v>
      </c>
      <c r="BG934" s="199">
        <f>IF(N934="zákl. přenesená",J934,0)</f>
        <v>0</v>
      </c>
      <c r="BH934" s="199">
        <f>IF(N934="sníž. přenesená",J934,0)</f>
        <v>0</v>
      </c>
      <c r="BI934" s="199">
        <f>IF(N934="nulová",J934,0)</f>
        <v>0</v>
      </c>
      <c r="BJ934" s="16" t="s">
        <v>84</v>
      </c>
      <c r="BK934" s="199">
        <f>ROUND(I934*H934,2)</f>
        <v>0</v>
      </c>
      <c r="BL934" s="16" t="s">
        <v>182</v>
      </c>
      <c r="BM934" s="198" t="s">
        <v>1260</v>
      </c>
    </row>
    <row r="935" spans="1:65" s="2" customFormat="1" ht="18">
      <c r="A935" s="33"/>
      <c r="B935" s="34"/>
      <c r="C935" s="35"/>
      <c r="D935" s="200" t="s">
        <v>141</v>
      </c>
      <c r="E935" s="35"/>
      <c r="F935" s="201" t="s">
        <v>1259</v>
      </c>
      <c r="G935" s="35"/>
      <c r="H935" s="35"/>
      <c r="I935" s="202"/>
      <c r="J935" s="35"/>
      <c r="K935" s="35"/>
      <c r="L935" s="38"/>
      <c r="M935" s="203"/>
      <c r="N935" s="204"/>
      <c r="O935" s="70"/>
      <c r="P935" s="70"/>
      <c r="Q935" s="70"/>
      <c r="R935" s="70"/>
      <c r="S935" s="70"/>
      <c r="T935" s="71"/>
      <c r="U935" s="33"/>
      <c r="V935" s="33"/>
      <c r="W935" s="33"/>
      <c r="X935" s="33"/>
      <c r="Y935" s="33"/>
      <c r="Z935" s="33"/>
      <c r="AA935" s="33"/>
      <c r="AB935" s="33"/>
      <c r="AC935" s="33"/>
      <c r="AD935" s="33"/>
      <c r="AE935" s="33"/>
      <c r="AT935" s="16" t="s">
        <v>141</v>
      </c>
      <c r="AU935" s="16" t="s">
        <v>84</v>
      </c>
    </row>
    <row r="936" spans="1:65" s="13" customFormat="1" ht="10">
      <c r="B936" s="210"/>
      <c r="C936" s="211"/>
      <c r="D936" s="200" t="s">
        <v>227</v>
      </c>
      <c r="E936" s="212" t="s">
        <v>1</v>
      </c>
      <c r="F936" s="213" t="s">
        <v>1261</v>
      </c>
      <c r="G936" s="211"/>
      <c r="H936" s="214">
        <v>6.2930000000000001</v>
      </c>
      <c r="I936" s="215"/>
      <c r="J936" s="211"/>
      <c r="K936" s="211"/>
      <c r="L936" s="216"/>
      <c r="M936" s="217"/>
      <c r="N936" s="218"/>
      <c r="O936" s="218"/>
      <c r="P936" s="218"/>
      <c r="Q936" s="218"/>
      <c r="R936" s="218"/>
      <c r="S936" s="218"/>
      <c r="T936" s="219"/>
      <c r="AT936" s="220" t="s">
        <v>227</v>
      </c>
      <c r="AU936" s="220" t="s">
        <v>84</v>
      </c>
      <c r="AV936" s="13" t="s">
        <v>86</v>
      </c>
      <c r="AW936" s="13" t="s">
        <v>33</v>
      </c>
      <c r="AX936" s="13" t="s">
        <v>77</v>
      </c>
      <c r="AY936" s="220" t="s">
        <v>132</v>
      </c>
    </row>
    <row r="937" spans="1:65" s="14" customFormat="1" ht="10">
      <c r="B937" s="221"/>
      <c r="C937" s="222"/>
      <c r="D937" s="200" t="s">
        <v>227</v>
      </c>
      <c r="E937" s="223" t="s">
        <v>1</v>
      </c>
      <c r="F937" s="224" t="s">
        <v>229</v>
      </c>
      <c r="G937" s="222"/>
      <c r="H937" s="225">
        <v>6.2930000000000001</v>
      </c>
      <c r="I937" s="226"/>
      <c r="J937" s="222"/>
      <c r="K937" s="222"/>
      <c r="L937" s="227"/>
      <c r="M937" s="228"/>
      <c r="N937" s="229"/>
      <c r="O937" s="229"/>
      <c r="P937" s="229"/>
      <c r="Q937" s="229"/>
      <c r="R937" s="229"/>
      <c r="S937" s="229"/>
      <c r="T937" s="230"/>
      <c r="AT937" s="231" t="s">
        <v>227</v>
      </c>
      <c r="AU937" s="231" t="s">
        <v>84</v>
      </c>
      <c r="AV937" s="14" t="s">
        <v>153</v>
      </c>
      <c r="AW937" s="14" t="s">
        <v>33</v>
      </c>
      <c r="AX937" s="14" t="s">
        <v>84</v>
      </c>
      <c r="AY937" s="231" t="s">
        <v>132</v>
      </c>
    </row>
    <row r="938" spans="1:65" s="2" customFormat="1" ht="24.15" customHeight="1">
      <c r="A938" s="33"/>
      <c r="B938" s="34"/>
      <c r="C938" s="186" t="s">
        <v>732</v>
      </c>
      <c r="D938" s="186" t="s">
        <v>135</v>
      </c>
      <c r="E938" s="187" t="s">
        <v>1262</v>
      </c>
      <c r="F938" s="188" t="s">
        <v>1263</v>
      </c>
      <c r="G938" s="189" t="s">
        <v>226</v>
      </c>
      <c r="H938" s="190">
        <v>4.8719999999999999</v>
      </c>
      <c r="I938" s="191"/>
      <c r="J938" s="192">
        <f>ROUND(I938*H938,2)</f>
        <v>0</v>
      </c>
      <c r="K938" s="193"/>
      <c r="L938" s="38"/>
      <c r="M938" s="194" t="s">
        <v>1</v>
      </c>
      <c r="N938" s="195" t="s">
        <v>42</v>
      </c>
      <c r="O938" s="70"/>
      <c r="P938" s="196">
        <f>O938*H938</f>
        <v>0</v>
      </c>
      <c r="Q938" s="196">
        <v>0</v>
      </c>
      <c r="R938" s="196">
        <f>Q938*H938</f>
        <v>0</v>
      </c>
      <c r="S938" s="196">
        <v>0</v>
      </c>
      <c r="T938" s="197">
        <f>S938*H938</f>
        <v>0</v>
      </c>
      <c r="U938" s="33"/>
      <c r="V938" s="33"/>
      <c r="W938" s="33"/>
      <c r="X938" s="33"/>
      <c r="Y938" s="33"/>
      <c r="Z938" s="33"/>
      <c r="AA938" s="33"/>
      <c r="AB938" s="33"/>
      <c r="AC938" s="33"/>
      <c r="AD938" s="33"/>
      <c r="AE938" s="33"/>
      <c r="AR938" s="198" t="s">
        <v>182</v>
      </c>
      <c r="AT938" s="198" t="s">
        <v>135</v>
      </c>
      <c r="AU938" s="198" t="s">
        <v>84</v>
      </c>
      <c r="AY938" s="16" t="s">
        <v>132</v>
      </c>
      <c r="BE938" s="199">
        <f>IF(N938="základní",J938,0)</f>
        <v>0</v>
      </c>
      <c r="BF938" s="199">
        <f>IF(N938="snížená",J938,0)</f>
        <v>0</v>
      </c>
      <c r="BG938" s="199">
        <f>IF(N938="zákl. přenesená",J938,0)</f>
        <v>0</v>
      </c>
      <c r="BH938" s="199">
        <f>IF(N938="sníž. přenesená",J938,0)</f>
        <v>0</v>
      </c>
      <c r="BI938" s="199">
        <f>IF(N938="nulová",J938,0)</f>
        <v>0</v>
      </c>
      <c r="BJ938" s="16" t="s">
        <v>84</v>
      </c>
      <c r="BK938" s="199">
        <f>ROUND(I938*H938,2)</f>
        <v>0</v>
      </c>
      <c r="BL938" s="16" t="s">
        <v>182</v>
      </c>
      <c r="BM938" s="198" t="s">
        <v>1264</v>
      </c>
    </row>
    <row r="939" spans="1:65" s="2" customFormat="1" ht="18">
      <c r="A939" s="33"/>
      <c r="B939" s="34"/>
      <c r="C939" s="35"/>
      <c r="D939" s="200" t="s">
        <v>141</v>
      </c>
      <c r="E939" s="35"/>
      <c r="F939" s="201" t="s">
        <v>1263</v>
      </c>
      <c r="G939" s="35"/>
      <c r="H939" s="35"/>
      <c r="I939" s="202"/>
      <c r="J939" s="35"/>
      <c r="K939" s="35"/>
      <c r="L939" s="38"/>
      <c r="M939" s="203"/>
      <c r="N939" s="204"/>
      <c r="O939" s="70"/>
      <c r="P939" s="70"/>
      <c r="Q939" s="70"/>
      <c r="R939" s="70"/>
      <c r="S939" s="70"/>
      <c r="T939" s="71"/>
      <c r="U939" s="33"/>
      <c r="V939" s="33"/>
      <c r="W939" s="33"/>
      <c r="X939" s="33"/>
      <c r="Y939" s="33"/>
      <c r="Z939" s="33"/>
      <c r="AA939" s="33"/>
      <c r="AB939" s="33"/>
      <c r="AC939" s="33"/>
      <c r="AD939" s="33"/>
      <c r="AE939" s="33"/>
      <c r="AT939" s="16" t="s">
        <v>141</v>
      </c>
      <c r="AU939" s="16" t="s">
        <v>84</v>
      </c>
    </row>
    <row r="940" spans="1:65" s="13" customFormat="1" ht="10">
      <c r="B940" s="210"/>
      <c r="C940" s="211"/>
      <c r="D940" s="200" t="s">
        <v>227</v>
      </c>
      <c r="E940" s="212" t="s">
        <v>1</v>
      </c>
      <c r="F940" s="213" t="s">
        <v>1265</v>
      </c>
      <c r="G940" s="211"/>
      <c r="H940" s="214">
        <v>4.8719999999999999</v>
      </c>
      <c r="I940" s="215"/>
      <c r="J940" s="211"/>
      <c r="K940" s="211"/>
      <c r="L940" s="216"/>
      <c r="M940" s="217"/>
      <c r="N940" s="218"/>
      <c r="O940" s="218"/>
      <c r="P940" s="218"/>
      <c r="Q940" s="218"/>
      <c r="R940" s="218"/>
      <c r="S940" s="218"/>
      <c r="T940" s="219"/>
      <c r="AT940" s="220" t="s">
        <v>227</v>
      </c>
      <c r="AU940" s="220" t="s">
        <v>84</v>
      </c>
      <c r="AV940" s="13" t="s">
        <v>86</v>
      </c>
      <c r="AW940" s="13" t="s">
        <v>33</v>
      </c>
      <c r="AX940" s="13" t="s">
        <v>77</v>
      </c>
      <c r="AY940" s="220" t="s">
        <v>132</v>
      </c>
    </row>
    <row r="941" spans="1:65" s="14" customFormat="1" ht="10">
      <c r="B941" s="221"/>
      <c r="C941" s="222"/>
      <c r="D941" s="200" t="s">
        <v>227</v>
      </c>
      <c r="E941" s="223" t="s">
        <v>1</v>
      </c>
      <c r="F941" s="224" t="s">
        <v>229</v>
      </c>
      <c r="G941" s="222"/>
      <c r="H941" s="225">
        <v>4.8719999999999999</v>
      </c>
      <c r="I941" s="226"/>
      <c r="J941" s="222"/>
      <c r="K941" s="222"/>
      <c r="L941" s="227"/>
      <c r="M941" s="228"/>
      <c r="N941" s="229"/>
      <c r="O941" s="229"/>
      <c r="P941" s="229"/>
      <c r="Q941" s="229"/>
      <c r="R941" s="229"/>
      <c r="S941" s="229"/>
      <c r="T941" s="230"/>
      <c r="AT941" s="231" t="s">
        <v>227</v>
      </c>
      <c r="AU941" s="231" t="s">
        <v>84</v>
      </c>
      <c r="AV941" s="14" t="s">
        <v>153</v>
      </c>
      <c r="AW941" s="14" t="s">
        <v>33</v>
      </c>
      <c r="AX941" s="14" t="s">
        <v>84</v>
      </c>
      <c r="AY941" s="231" t="s">
        <v>132</v>
      </c>
    </row>
    <row r="942" spans="1:65" s="2" customFormat="1" ht="24.15" customHeight="1">
      <c r="A942" s="33"/>
      <c r="B942" s="34"/>
      <c r="C942" s="186" t="s">
        <v>1266</v>
      </c>
      <c r="D942" s="186" t="s">
        <v>135</v>
      </c>
      <c r="E942" s="187" t="s">
        <v>1267</v>
      </c>
      <c r="F942" s="188" t="s">
        <v>1268</v>
      </c>
      <c r="G942" s="189" t="s">
        <v>226</v>
      </c>
      <c r="H942" s="190">
        <v>1.827</v>
      </c>
      <c r="I942" s="191"/>
      <c r="J942" s="192">
        <f>ROUND(I942*H942,2)</f>
        <v>0</v>
      </c>
      <c r="K942" s="193"/>
      <c r="L942" s="38"/>
      <c r="M942" s="194" t="s">
        <v>1</v>
      </c>
      <c r="N942" s="195" t="s">
        <v>42</v>
      </c>
      <c r="O942" s="70"/>
      <c r="P942" s="196">
        <f>O942*H942</f>
        <v>0</v>
      </c>
      <c r="Q942" s="196">
        <v>0</v>
      </c>
      <c r="R942" s="196">
        <f>Q942*H942</f>
        <v>0</v>
      </c>
      <c r="S942" s="196">
        <v>0</v>
      </c>
      <c r="T942" s="197">
        <f>S942*H942</f>
        <v>0</v>
      </c>
      <c r="U942" s="33"/>
      <c r="V942" s="33"/>
      <c r="W942" s="33"/>
      <c r="X942" s="33"/>
      <c r="Y942" s="33"/>
      <c r="Z942" s="33"/>
      <c r="AA942" s="33"/>
      <c r="AB942" s="33"/>
      <c r="AC942" s="33"/>
      <c r="AD942" s="33"/>
      <c r="AE942" s="33"/>
      <c r="AR942" s="198" t="s">
        <v>182</v>
      </c>
      <c r="AT942" s="198" t="s">
        <v>135</v>
      </c>
      <c r="AU942" s="198" t="s">
        <v>84</v>
      </c>
      <c r="AY942" s="16" t="s">
        <v>132</v>
      </c>
      <c r="BE942" s="199">
        <f>IF(N942="základní",J942,0)</f>
        <v>0</v>
      </c>
      <c r="BF942" s="199">
        <f>IF(N942="snížená",J942,0)</f>
        <v>0</v>
      </c>
      <c r="BG942" s="199">
        <f>IF(N942="zákl. přenesená",J942,0)</f>
        <v>0</v>
      </c>
      <c r="BH942" s="199">
        <f>IF(N942="sníž. přenesená",J942,0)</f>
        <v>0</v>
      </c>
      <c r="BI942" s="199">
        <f>IF(N942="nulová",J942,0)</f>
        <v>0</v>
      </c>
      <c r="BJ942" s="16" t="s">
        <v>84</v>
      </c>
      <c r="BK942" s="199">
        <f>ROUND(I942*H942,2)</f>
        <v>0</v>
      </c>
      <c r="BL942" s="16" t="s">
        <v>182</v>
      </c>
      <c r="BM942" s="198" t="s">
        <v>1269</v>
      </c>
    </row>
    <row r="943" spans="1:65" s="2" customFormat="1" ht="18">
      <c r="A943" s="33"/>
      <c r="B943" s="34"/>
      <c r="C943" s="35"/>
      <c r="D943" s="200" t="s">
        <v>141</v>
      </c>
      <c r="E943" s="35"/>
      <c r="F943" s="201" t="s">
        <v>1268</v>
      </c>
      <c r="G943" s="35"/>
      <c r="H943" s="35"/>
      <c r="I943" s="202"/>
      <c r="J943" s="35"/>
      <c r="K943" s="35"/>
      <c r="L943" s="38"/>
      <c r="M943" s="203"/>
      <c r="N943" s="204"/>
      <c r="O943" s="70"/>
      <c r="P943" s="70"/>
      <c r="Q943" s="70"/>
      <c r="R943" s="70"/>
      <c r="S943" s="70"/>
      <c r="T943" s="71"/>
      <c r="U943" s="33"/>
      <c r="V943" s="33"/>
      <c r="W943" s="33"/>
      <c r="X943" s="33"/>
      <c r="Y943" s="33"/>
      <c r="Z943" s="33"/>
      <c r="AA943" s="33"/>
      <c r="AB943" s="33"/>
      <c r="AC943" s="33"/>
      <c r="AD943" s="33"/>
      <c r="AE943" s="33"/>
      <c r="AT943" s="16" t="s">
        <v>141</v>
      </c>
      <c r="AU943" s="16" t="s">
        <v>84</v>
      </c>
    </row>
    <row r="944" spans="1:65" s="13" customFormat="1" ht="10">
      <c r="B944" s="210"/>
      <c r="C944" s="211"/>
      <c r="D944" s="200" t="s">
        <v>227</v>
      </c>
      <c r="E944" s="212" t="s">
        <v>1</v>
      </c>
      <c r="F944" s="213" t="s">
        <v>1270</v>
      </c>
      <c r="G944" s="211"/>
      <c r="H944" s="214">
        <v>1.827</v>
      </c>
      <c r="I944" s="215"/>
      <c r="J944" s="211"/>
      <c r="K944" s="211"/>
      <c r="L944" s="216"/>
      <c r="M944" s="217"/>
      <c r="N944" s="218"/>
      <c r="O944" s="218"/>
      <c r="P944" s="218"/>
      <c r="Q944" s="218"/>
      <c r="R944" s="218"/>
      <c r="S944" s="218"/>
      <c r="T944" s="219"/>
      <c r="AT944" s="220" t="s">
        <v>227</v>
      </c>
      <c r="AU944" s="220" t="s">
        <v>84</v>
      </c>
      <c r="AV944" s="13" t="s">
        <v>86</v>
      </c>
      <c r="AW944" s="13" t="s">
        <v>33</v>
      </c>
      <c r="AX944" s="13" t="s">
        <v>77</v>
      </c>
      <c r="AY944" s="220" t="s">
        <v>132</v>
      </c>
    </row>
    <row r="945" spans="1:65" s="14" customFormat="1" ht="10">
      <c r="B945" s="221"/>
      <c r="C945" s="222"/>
      <c r="D945" s="200" t="s">
        <v>227</v>
      </c>
      <c r="E945" s="223" t="s">
        <v>1</v>
      </c>
      <c r="F945" s="224" t="s">
        <v>229</v>
      </c>
      <c r="G945" s="222"/>
      <c r="H945" s="225">
        <v>1.827</v>
      </c>
      <c r="I945" s="226"/>
      <c r="J945" s="222"/>
      <c r="K945" s="222"/>
      <c r="L945" s="227"/>
      <c r="M945" s="228"/>
      <c r="N945" s="229"/>
      <c r="O945" s="229"/>
      <c r="P945" s="229"/>
      <c r="Q945" s="229"/>
      <c r="R945" s="229"/>
      <c r="S945" s="229"/>
      <c r="T945" s="230"/>
      <c r="AT945" s="231" t="s">
        <v>227</v>
      </c>
      <c r="AU945" s="231" t="s">
        <v>84</v>
      </c>
      <c r="AV945" s="14" t="s">
        <v>153</v>
      </c>
      <c r="AW945" s="14" t="s">
        <v>33</v>
      </c>
      <c r="AX945" s="14" t="s">
        <v>84</v>
      </c>
      <c r="AY945" s="231" t="s">
        <v>132</v>
      </c>
    </row>
    <row r="946" spans="1:65" s="2" customFormat="1" ht="24.15" customHeight="1">
      <c r="A946" s="33"/>
      <c r="B946" s="34"/>
      <c r="C946" s="186" t="s">
        <v>737</v>
      </c>
      <c r="D946" s="186" t="s">
        <v>135</v>
      </c>
      <c r="E946" s="187" t="s">
        <v>1271</v>
      </c>
      <c r="F946" s="188" t="s">
        <v>1272</v>
      </c>
      <c r="G946" s="189" t="s">
        <v>226</v>
      </c>
      <c r="H946" s="190">
        <v>4.4249999999999998</v>
      </c>
      <c r="I946" s="191"/>
      <c r="J946" s="192">
        <f>ROUND(I946*H946,2)</f>
        <v>0</v>
      </c>
      <c r="K946" s="193"/>
      <c r="L946" s="38"/>
      <c r="M946" s="194" t="s">
        <v>1</v>
      </c>
      <c r="N946" s="195" t="s">
        <v>42</v>
      </c>
      <c r="O946" s="70"/>
      <c r="P946" s="196">
        <f>O946*H946</f>
        <v>0</v>
      </c>
      <c r="Q946" s="196">
        <v>0</v>
      </c>
      <c r="R946" s="196">
        <f>Q946*H946</f>
        <v>0</v>
      </c>
      <c r="S946" s="196">
        <v>0</v>
      </c>
      <c r="T946" s="197">
        <f>S946*H946</f>
        <v>0</v>
      </c>
      <c r="U946" s="33"/>
      <c r="V946" s="33"/>
      <c r="W946" s="33"/>
      <c r="X946" s="33"/>
      <c r="Y946" s="33"/>
      <c r="Z946" s="33"/>
      <c r="AA946" s="33"/>
      <c r="AB946" s="33"/>
      <c r="AC946" s="33"/>
      <c r="AD946" s="33"/>
      <c r="AE946" s="33"/>
      <c r="AR946" s="198" t="s">
        <v>182</v>
      </c>
      <c r="AT946" s="198" t="s">
        <v>135</v>
      </c>
      <c r="AU946" s="198" t="s">
        <v>84</v>
      </c>
      <c r="AY946" s="16" t="s">
        <v>132</v>
      </c>
      <c r="BE946" s="199">
        <f>IF(N946="základní",J946,0)</f>
        <v>0</v>
      </c>
      <c r="BF946" s="199">
        <f>IF(N946="snížená",J946,0)</f>
        <v>0</v>
      </c>
      <c r="BG946" s="199">
        <f>IF(N946="zákl. přenesená",J946,0)</f>
        <v>0</v>
      </c>
      <c r="BH946" s="199">
        <f>IF(N946="sníž. přenesená",J946,0)</f>
        <v>0</v>
      </c>
      <c r="BI946" s="199">
        <f>IF(N946="nulová",J946,0)</f>
        <v>0</v>
      </c>
      <c r="BJ946" s="16" t="s">
        <v>84</v>
      </c>
      <c r="BK946" s="199">
        <f>ROUND(I946*H946,2)</f>
        <v>0</v>
      </c>
      <c r="BL946" s="16" t="s">
        <v>182</v>
      </c>
      <c r="BM946" s="198" t="s">
        <v>1273</v>
      </c>
    </row>
    <row r="947" spans="1:65" s="2" customFormat="1" ht="18">
      <c r="A947" s="33"/>
      <c r="B947" s="34"/>
      <c r="C947" s="35"/>
      <c r="D947" s="200" t="s">
        <v>141</v>
      </c>
      <c r="E947" s="35"/>
      <c r="F947" s="201" t="s">
        <v>1272</v>
      </c>
      <c r="G947" s="35"/>
      <c r="H947" s="35"/>
      <c r="I947" s="202"/>
      <c r="J947" s="35"/>
      <c r="K947" s="35"/>
      <c r="L947" s="38"/>
      <c r="M947" s="203"/>
      <c r="N947" s="204"/>
      <c r="O947" s="70"/>
      <c r="P947" s="70"/>
      <c r="Q947" s="70"/>
      <c r="R947" s="70"/>
      <c r="S947" s="70"/>
      <c r="T947" s="71"/>
      <c r="U947" s="33"/>
      <c r="V947" s="33"/>
      <c r="W947" s="33"/>
      <c r="X947" s="33"/>
      <c r="Y947" s="33"/>
      <c r="Z947" s="33"/>
      <c r="AA947" s="33"/>
      <c r="AB947" s="33"/>
      <c r="AC947" s="33"/>
      <c r="AD947" s="33"/>
      <c r="AE947" s="33"/>
      <c r="AT947" s="16" t="s">
        <v>141</v>
      </c>
      <c r="AU947" s="16" t="s">
        <v>84</v>
      </c>
    </row>
    <row r="948" spans="1:65" s="13" customFormat="1" ht="10">
      <c r="B948" s="210"/>
      <c r="C948" s="211"/>
      <c r="D948" s="200" t="s">
        <v>227</v>
      </c>
      <c r="E948" s="212" t="s">
        <v>1</v>
      </c>
      <c r="F948" s="213" t="s">
        <v>1274</v>
      </c>
      <c r="G948" s="211"/>
      <c r="H948" s="214">
        <v>4.4249999999999998</v>
      </c>
      <c r="I948" s="215"/>
      <c r="J948" s="211"/>
      <c r="K948" s="211"/>
      <c r="L948" s="216"/>
      <c r="M948" s="217"/>
      <c r="N948" s="218"/>
      <c r="O948" s="218"/>
      <c r="P948" s="218"/>
      <c r="Q948" s="218"/>
      <c r="R948" s="218"/>
      <c r="S948" s="218"/>
      <c r="T948" s="219"/>
      <c r="AT948" s="220" t="s">
        <v>227</v>
      </c>
      <c r="AU948" s="220" t="s">
        <v>84</v>
      </c>
      <c r="AV948" s="13" t="s">
        <v>86</v>
      </c>
      <c r="AW948" s="13" t="s">
        <v>33</v>
      </c>
      <c r="AX948" s="13" t="s">
        <v>77</v>
      </c>
      <c r="AY948" s="220" t="s">
        <v>132</v>
      </c>
    </row>
    <row r="949" spans="1:65" s="14" customFormat="1" ht="10">
      <c r="B949" s="221"/>
      <c r="C949" s="222"/>
      <c r="D949" s="200" t="s">
        <v>227</v>
      </c>
      <c r="E949" s="223" t="s">
        <v>1</v>
      </c>
      <c r="F949" s="224" t="s">
        <v>229</v>
      </c>
      <c r="G949" s="222"/>
      <c r="H949" s="225">
        <v>4.4249999999999998</v>
      </c>
      <c r="I949" s="226"/>
      <c r="J949" s="222"/>
      <c r="K949" s="222"/>
      <c r="L949" s="227"/>
      <c r="M949" s="228"/>
      <c r="N949" s="229"/>
      <c r="O949" s="229"/>
      <c r="P949" s="229"/>
      <c r="Q949" s="229"/>
      <c r="R949" s="229"/>
      <c r="S949" s="229"/>
      <c r="T949" s="230"/>
      <c r="AT949" s="231" t="s">
        <v>227</v>
      </c>
      <c r="AU949" s="231" t="s">
        <v>84</v>
      </c>
      <c r="AV949" s="14" t="s">
        <v>153</v>
      </c>
      <c r="AW949" s="14" t="s">
        <v>33</v>
      </c>
      <c r="AX949" s="14" t="s">
        <v>84</v>
      </c>
      <c r="AY949" s="231" t="s">
        <v>132</v>
      </c>
    </row>
    <row r="950" spans="1:65" s="2" customFormat="1" ht="21.75" customHeight="1">
      <c r="A950" s="33"/>
      <c r="B950" s="34"/>
      <c r="C950" s="186" t="s">
        <v>1275</v>
      </c>
      <c r="D950" s="186" t="s">
        <v>135</v>
      </c>
      <c r="E950" s="187" t="s">
        <v>1276</v>
      </c>
      <c r="F950" s="188" t="s">
        <v>1277</v>
      </c>
      <c r="G950" s="189" t="s">
        <v>394</v>
      </c>
      <c r="H950" s="190">
        <v>0.876</v>
      </c>
      <c r="I950" s="191"/>
      <c r="J950" s="192">
        <f>ROUND(I950*H950,2)</f>
        <v>0</v>
      </c>
      <c r="K950" s="193"/>
      <c r="L950" s="38"/>
      <c r="M950" s="194" t="s">
        <v>1</v>
      </c>
      <c r="N950" s="195" t="s">
        <v>42</v>
      </c>
      <c r="O950" s="70"/>
      <c r="P950" s="196">
        <f>O950*H950</f>
        <v>0</v>
      </c>
      <c r="Q950" s="196">
        <v>0</v>
      </c>
      <c r="R950" s="196">
        <f>Q950*H950</f>
        <v>0</v>
      </c>
      <c r="S950" s="196">
        <v>0</v>
      </c>
      <c r="T950" s="197">
        <f>S950*H950</f>
        <v>0</v>
      </c>
      <c r="U950" s="33"/>
      <c r="V950" s="33"/>
      <c r="W950" s="33"/>
      <c r="X950" s="33"/>
      <c r="Y950" s="33"/>
      <c r="Z950" s="33"/>
      <c r="AA950" s="33"/>
      <c r="AB950" s="33"/>
      <c r="AC950" s="33"/>
      <c r="AD950" s="33"/>
      <c r="AE950" s="33"/>
      <c r="AR950" s="198" t="s">
        <v>182</v>
      </c>
      <c r="AT950" s="198" t="s">
        <v>135</v>
      </c>
      <c r="AU950" s="198" t="s">
        <v>84</v>
      </c>
      <c r="AY950" s="16" t="s">
        <v>132</v>
      </c>
      <c r="BE950" s="199">
        <f>IF(N950="základní",J950,0)</f>
        <v>0</v>
      </c>
      <c r="BF950" s="199">
        <f>IF(N950="snížená",J950,0)</f>
        <v>0</v>
      </c>
      <c r="BG950" s="199">
        <f>IF(N950="zákl. přenesená",J950,0)</f>
        <v>0</v>
      </c>
      <c r="BH950" s="199">
        <f>IF(N950="sníž. přenesená",J950,0)</f>
        <v>0</v>
      </c>
      <c r="BI950" s="199">
        <f>IF(N950="nulová",J950,0)</f>
        <v>0</v>
      </c>
      <c r="BJ950" s="16" t="s">
        <v>84</v>
      </c>
      <c r="BK950" s="199">
        <f>ROUND(I950*H950,2)</f>
        <v>0</v>
      </c>
      <c r="BL950" s="16" t="s">
        <v>182</v>
      </c>
      <c r="BM950" s="198" t="s">
        <v>1278</v>
      </c>
    </row>
    <row r="951" spans="1:65" s="2" customFormat="1" ht="10">
      <c r="A951" s="33"/>
      <c r="B951" s="34"/>
      <c r="C951" s="35"/>
      <c r="D951" s="200" t="s">
        <v>141</v>
      </c>
      <c r="E951" s="35"/>
      <c r="F951" s="201" t="s">
        <v>1277</v>
      </c>
      <c r="G951" s="35"/>
      <c r="H951" s="35"/>
      <c r="I951" s="202"/>
      <c r="J951" s="35"/>
      <c r="K951" s="35"/>
      <c r="L951" s="38"/>
      <c r="M951" s="203"/>
      <c r="N951" s="204"/>
      <c r="O951" s="70"/>
      <c r="P951" s="70"/>
      <c r="Q951" s="70"/>
      <c r="R951" s="70"/>
      <c r="S951" s="70"/>
      <c r="T951" s="71"/>
      <c r="U951" s="33"/>
      <c r="V951" s="33"/>
      <c r="W951" s="33"/>
      <c r="X951" s="33"/>
      <c r="Y951" s="33"/>
      <c r="Z951" s="33"/>
      <c r="AA951" s="33"/>
      <c r="AB951" s="33"/>
      <c r="AC951" s="33"/>
      <c r="AD951" s="33"/>
      <c r="AE951" s="33"/>
      <c r="AT951" s="16" t="s">
        <v>141</v>
      </c>
      <c r="AU951" s="16" t="s">
        <v>84</v>
      </c>
    </row>
    <row r="952" spans="1:65" s="12" customFormat="1" ht="25.9" customHeight="1">
      <c r="B952" s="170"/>
      <c r="C952" s="171"/>
      <c r="D952" s="172" t="s">
        <v>76</v>
      </c>
      <c r="E952" s="173" t="s">
        <v>1279</v>
      </c>
      <c r="F952" s="173" t="s">
        <v>1280</v>
      </c>
      <c r="G952" s="171"/>
      <c r="H952" s="171"/>
      <c r="I952" s="174"/>
      <c r="J952" s="175">
        <f>BK952</f>
        <v>0</v>
      </c>
      <c r="K952" s="171"/>
      <c r="L952" s="176"/>
      <c r="M952" s="177"/>
      <c r="N952" s="178"/>
      <c r="O952" s="178"/>
      <c r="P952" s="179">
        <f>SUM(P953:P1038)</f>
        <v>0</v>
      </c>
      <c r="Q952" s="178"/>
      <c r="R952" s="179">
        <f>SUM(R953:R1038)</f>
        <v>0</v>
      </c>
      <c r="S952" s="178"/>
      <c r="T952" s="180">
        <f>SUM(T953:T1038)</f>
        <v>0</v>
      </c>
      <c r="AR952" s="181" t="s">
        <v>86</v>
      </c>
      <c r="AT952" s="182" t="s">
        <v>76</v>
      </c>
      <c r="AU952" s="182" t="s">
        <v>77</v>
      </c>
      <c r="AY952" s="181" t="s">
        <v>132</v>
      </c>
      <c r="BK952" s="183">
        <f>SUM(BK953:BK1038)</f>
        <v>0</v>
      </c>
    </row>
    <row r="953" spans="1:65" s="2" customFormat="1" ht="16.5" customHeight="1">
      <c r="A953" s="33"/>
      <c r="B953" s="34"/>
      <c r="C953" s="186" t="s">
        <v>743</v>
      </c>
      <c r="D953" s="186" t="s">
        <v>135</v>
      </c>
      <c r="E953" s="187" t="s">
        <v>1281</v>
      </c>
      <c r="F953" s="188" t="s">
        <v>1282</v>
      </c>
      <c r="G953" s="189" t="s">
        <v>237</v>
      </c>
      <c r="H953" s="190">
        <v>3</v>
      </c>
      <c r="I953" s="191"/>
      <c r="J953" s="192">
        <f>ROUND(I953*H953,2)</f>
        <v>0</v>
      </c>
      <c r="K953" s="193"/>
      <c r="L953" s="38"/>
      <c r="M953" s="194" t="s">
        <v>1</v>
      </c>
      <c r="N953" s="195" t="s">
        <v>42</v>
      </c>
      <c r="O953" s="70"/>
      <c r="P953" s="196">
        <f>O953*H953</f>
        <v>0</v>
      </c>
      <c r="Q953" s="196">
        <v>0</v>
      </c>
      <c r="R953" s="196">
        <f>Q953*H953</f>
        <v>0</v>
      </c>
      <c r="S953" s="196">
        <v>0</v>
      </c>
      <c r="T953" s="197">
        <f>S953*H953</f>
        <v>0</v>
      </c>
      <c r="U953" s="33"/>
      <c r="V953" s="33"/>
      <c r="W953" s="33"/>
      <c r="X953" s="33"/>
      <c r="Y953" s="33"/>
      <c r="Z953" s="33"/>
      <c r="AA953" s="33"/>
      <c r="AB953" s="33"/>
      <c r="AC953" s="33"/>
      <c r="AD953" s="33"/>
      <c r="AE953" s="33"/>
      <c r="AR953" s="198" t="s">
        <v>182</v>
      </c>
      <c r="AT953" s="198" t="s">
        <v>135</v>
      </c>
      <c r="AU953" s="198" t="s">
        <v>84</v>
      </c>
      <c r="AY953" s="16" t="s">
        <v>132</v>
      </c>
      <c r="BE953" s="199">
        <f>IF(N953="základní",J953,0)</f>
        <v>0</v>
      </c>
      <c r="BF953" s="199">
        <f>IF(N953="snížená",J953,0)</f>
        <v>0</v>
      </c>
      <c r="BG953" s="199">
        <f>IF(N953="zákl. přenesená",J953,0)</f>
        <v>0</v>
      </c>
      <c r="BH953" s="199">
        <f>IF(N953="sníž. přenesená",J953,0)</f>
        <v>0</v>
      </c>
      <c r="BI953" s="199">
        <f>IF(N953="nulová",J953,0)</f>
        <v>0</v>
      </c>
      <c r="BJ953" s="16" t="s">
        <v>84</v>
      </c>
      <c r="BK953" s="199">
        <f>ROUND(I953*H953,2)</f>
        <v>0</v>
      </c>
      <c r="BL953" s="16" t="s">
        <v>182</v>
      </c>
      <c r="BM953" s="198" t="s">
        <v>1283</v>
      </c>
    </row>
    <row r="954" spans="1:65" s="2" customFormat="1" ht="10">
      <c r="A954" s="33"/>
      <c r="B954" s="34"/>
      <c r="C954" s="35"/>
      <c r="D954" s="200" t="s">
        <v>141</v>
      </c>
      <c r="E954" s="35"/>
      <c r="F954" s="201" t="s">
        <v>1282</v>
      </c>
      <c r="G954" s="35"/>
      <c r="H954" s="35"/>
      <c r="I954" s="202"/>
      <c r="J954" s="35"/>
      <c r="K954" s="35"/>
      <c r="L954" s="38"/>
      <c r="M954" s="203"/>
      <c r="N954" s="204"/>
      <c r="O954" s="70"/>
      <c r="P954" s="70"/>
      <c r="Q954" s="70"/>
      <c r="R954" s="70"/>
      <c r="S954" s="70"/>
      <c r="T954" s="71"/>
      <c r="U954" s="33"/>
      <c r="V954" s="33"/>
      <c r="W954" s="33"/>
      <c r="X954" s="33"/>
      <c r="Y954" s="33"/>
      <c r="Z954" s="33"/>
      <c r="AA954" s="33"/>
      <c r="AB954" s="33"/>
      <c r="AC954" s="33"/>
      <c r="AD954" s="33"/>
      <c r="AE954" s="33"/>
      <c r="AT954" s="16" t="s">
        <v>141</v>
      </c>
      <c r="AU954" s="16" t="s">
        <v>84</v>
      </c>
    </row>
    <row r="955" spans="1:65" s="2" customFormat="1" ht="24.15" customHeight="1">
      <c r="A955" s="33"/>
      <c r="B955" s="34"/>
      <c r="C955" s="186" t="s">
        <v>1284</v>
      </c>
      <c r="D955" s="186" t="s">
        <v>135</v>
      </c>
      <c r="E955" s="187" t="s">
        <v>1285</v>
      </c>
      <c r="F955" s="188" t="s">
        <v>1286</v>
      </c>
      <c r="G955" s="189" t="s">
        <v>237</v>
      </c>
      <c r="H955" s="190">
        <v>3</v>
      </c>
      <c r="I955" s="191"/>
      <c r="J955" s="192">
        <f>ROUND(I955*H955,2)</f>
        <v>0</v>
      </c>
      <c r="K955" s="193"/>
      <c r="L955" s="38"/>
      <c r="M955" s="194" t="s">
        <v>1</v>
      </c>
      <c r="N955" s="195" t="s">
        <v>42</v>
      </c>
      <c r="O955" s="70"/>
      <c r="P955" s="196">
        <f>O955*H955</f>
        <v>0</v>
      </c>
      <c r="Q955" s="196">
        <v>0</v>
      </c>
      <c r="R955" s="196">
        <f>Q955*H955</f>
        <v>0</v>
      </c>
      <c r="S955" s="196">
        <v>0</v>
      </c>
      <c r="T955" s="197">
        <f>S955*H955</f>
        <v>0</v>
      </c>
      <c r="U955" s="33"/>
      <c r="V955" s="33"/>
      <c r="W955" s="33"/>
      <c r="X955" s="33"/>
      <c r="Y955" s="33"/>
      <c r="Z955" s="33"/>
      <c r="AA955" s="33"/>
      <c r="AB955" s="33"/>
      <c r="AC955" s="33"/>
      <c r="AD955" s="33"/>
      <c r="AE955" s="33"/>
      <c r="AR955" s="198" t="s">
        <v>182</v>
      </c>
      <c r="AT955" s="198" t="s">
        <v>135</v>
      </c>
      <c r="AU955" s="198" t="s">
        <v>84</v>
      </c>
      <c r="AY955" s="16" t="s">
        <v>132</v>
      </c>
      <c r="BE955" s="199">
        <f>IF(N955="základní",J955,0)</f>
        <v>0</v>
      </c>
      <c r="BF955" s="199">
        <f>IF(N955="snížená",J955,0)</f>
        <v>0</v>
      </c>
      <c r="BG955" s="199">
        <f>IF(N955="zákl. přenesená",J955,0)</f>
        <v>0</v>
      </c>
      <c r="BH955" s="199">
        <f>IF(N955="sníž. přenesená",J955,0)</f>
        <v>0</v>
      </c>
      <c r="BI955" s="199">
        <f>IF(N955="nulová",J955,0)</f>
        <v>0</v>
      </c>
      <c r="BJ955" s="16" t="s">
        <v>84</v>
      </c>
      <c r="BK955" s="199">
        <f>ROUND(I955*H955,2)</f>
        <v>0</v>
      </c>
      <c r="BL955" s="16" t="s">
        <v>182</v>
      </c>
      <c r="BM955" s="198" t="s">
        <v>1287</v>
      </c>
    </row>
    <row r="956" spans="1:65" s="2" customFormat="1" ht="18">
      <c r="A956" s="33"/>
      <c r="B956" s="34"/>
      <c r="C956" s="35"/>
      <c r="D956" s="200" t="s">
        <v>141</v>
      </c>
      <c r="E956" s="35"/>
      <c r="F956" s="201" t="s">
        <v>1286</v>
      </c>
      <c r="G956" s="35"/>
      <c r="H956" s="35"/>
      <c r="I956" s="202"/>
      <c r="J956" s="35"/>
      <c r="K956" s="35"/>
      <c r="L956" s="38"/>
      <c r="M956" s="203"/>
      <c r="N956" s="204"/>
      <c r="O956" s="70"/>
      <c r="P956" s="70"/>
      <c r="Q956" s="70"/>
      <c r="R956" s="70"/>
      <c r="S956" s="70"/>
      <c r="T956" s="71"/>
      <c r="U956" s="33"/>
      <c r="V956" s="33"/>
      <c r="W956" s="33"/>
      <c r="X956" s="33"/>
      <c r="Y956" s="33"/>
      <c r="Z956" s="33"/>
      <c r="AA956" s="33"/>
      <c r="AB956" s="33"/>
      <c r="AC956" s="33"/>
      <c r="AD956" s="33"/>
      <c r="AE956" s="33"/>
      <c r="AT956" s="16" t="s">
        <v>141</v>
      </c>
      <c r="AU956" s="16" t="s">
        <v>84</v>
      </c>
    </row>
    <row r="957" spans="1:65" s="2" customFormat="1" ht="27">
      <c r="A957" s="33"/>
      <c r="B957" s="34"/>
      <c r="C957" s="35"/>
      <c r="D957" s="200" t="s">
        <v>142</v>
      </c>
      <c r="E957" s="35"/>
      <c r="F957" s="205" t="s">
        <v>1288</v>
      </c>
      <c r="G957" s="35"/>
      <c r="H957" s="35"/>
      <c r="I957" s="202"/>
      <c r="J957" s="35"/>
      <c r="K957" s="35"/>
      <c r="L957" s="38"/>
      <c r="M957" s="203"/>
      <c r="N957" s="204"/>
      <c r="O957" s="70"/>
      <c r="P957" s="70"/>
      <c r="Q957" s="70"/>
      <c r="R957" s="70"/>
      <c r="S957" s="70"/>
      <c r="T957" s="71"/>
      <c r="U957" s="33"/>
      <c r="V957" s="33"/>
      <c r="W957" s="33"/>
      <c r="X957" s="33"/>
      <c r="Y957" s="33"/>
      <c r="Z957" s="33"/>
      <c r="AA957" s="33"/>
      <c r="AB957" s="33"/>
      <c r="AC957" s="33"/>
      <c r="AD957" s="33"/>
      <c r="AE957" s="33"/>
      <c r="AT957" s="16" t="s">
        <v>142</v>
      </c>
      <c r="AU957" s="16" t="s">
        <v>84</v>
      </c>
    </row>
    <row r="958" spans="1:65" s="2" customFormat="1" ht="16.5" customHeight="1">
      <c r="A958" s="33"/>
      <c r="B958" s="34"/>
      <c r="C958" s="186" t="s">
        <v>748</v>
      </c>
      <c r="D958" s="186" t="s">
        <v>135</v>
      </c>
      <c r="E958" s="187" t="s">
        <v>1289</v>
      </c>
      <c r="F958" s="188" t="s">
        <v>1290</v>
      </c>
      <c r="G958" s="189" t="s">
        <v>237</v>
      </c>
      <c r="H958" s="190">
        <v>1</v>
      </c>
      <c r="I958" s="191"/>
      <c r="J958" s="192">
        <f>ROUND(I958*H958,2)</f>
        <v>0</v>
      </c>
      <c r="K958" s="193"/>
      <c r="L958" s="38"/>
      <c r="M958" s="194" t="s">
        <v>1</v>
      </c>
      <c r="N958" s="195" t="s">
        <v>42</v>
      </c>
      <c r="O958" s="70"/>
      <c r="P958" s="196">
        <f>O958*H958</f>
        <v>0</v>
      </c>
      <c r="Q958" s="196">
        <v>0</v>
      </c>
      <c r="R958" s="196">
        <f>Q958*H958</f>
        <v>0</v>
      </c>
      <c r="S958" s="196">
        <v>0</v>
      </c>
      <c r="T958" s="197">
        <f>S958*H958</f>
        <v>0</v>
      </c>
      <c r="U958" s="33"/>
      <c r="V958" s="33"/>
      <c r="W958" s="33"/>
      <c r="X958" s="33"/>
      <c r="Y958" s="33"/>
      <c r="Z958" s="33"/>
      <c r="AA958" s="33"/>
      <c r="AB958" s="33"/>
      <c r="AC958" s="33"/>
      <c r="AD958" s="33"/>
      <c r="AE958" s="33"/>
      <c r="AR958" s="198" t="s">
        <v>182</v>
      </c>
      <c r="AT958" s="198" t="s">
        <v>135</v>
      </c>
      <c r="AU958" s="198" t="s">
        <v>84</v>
      </c>
      <c r="AY958" s="16" t="s">
        <v>132</v>
      </c>
      <c r="BE958" s="199">
        <f>IF(N958="základní",J958,0)</f>
        <v>0</v>
      </c>
      <c r="BF958" s="199">
        <f>IF(N958="snížená",J958,0)</f>
        <v>0</v>
      </c>
      <c r="BG958" s="199">
        <f>IF(N958="zákl. přenesená",J958,0)</f>
        <v>0</v>
      </c>
      <c r="BH958" s="199">
        <f>IF(N958="sníž. přenesená",J958,0)</f>
        <v>0</v>
      </c>
      <c r="BI958" s="199">
        <f>IF(N958="nulová",J958,0)</f>
        <v>0</v>
      </c>
      <c r="BJ958" s="16" t="s">
        <v>84</v>
      </c>
      <c r="BK958" s="199">
        <f>ROUND(I958*H958,2)</f>
        <v>0</v>
      </c>
      <c r="BL958" s="16" t="s">
        <v>182</v>
      </c>
      <c r="BM958" s="198" t="s">
        <v>1291</v>
      </c>
    </row>
    <row r="959" spans="1:65" s="2" customFormat="1" ht="10">
      <c r="A959" s="33"/>
      <c r="B959" s="34"/>
      <c r="C959" s="35"/>
      <c r="D959" s="200" t="s">
        <v>141</v>
      </c>
      <c r="E959" s="35"/>
      <c r="F959" s="201" t="s">
        <v>1290</v>
      </c>
      <c r="G959" s="35"/>
      <c r="H959" s="35"/>
      <c r="I959" s="202"/>
      <c r="J959" s="35"/>
      <c r="K959" s="35"/>
      <c r="L959" s="38"/>
      <c r="M959" s="203"/>
      <c r="N959" s="204"/>
      <c r="O959" s="70"/>
      <c r="P959" s="70"/>
      <c r="Q959" s="70"/>
      <c r="R959" s="70"/>
      <c r="S959" s="70"/>
      <c r="T959" s="71"/>
      <c r="U959" s="33"/>
      <c r="V959" s="33"/>
      <c r="W959" s="33"/>
      <c r="X959" s="33"/>
      <c r="Y959" s="33"/>
      <c r="Z959" s="33"/>
      <c r="AA959" s="33"/>
      <c r="AB959" s="33"/>
      <c r="AC959" s="33"/>
      <c r="AD959" s="33"/>
      <c r="AE959" s="33"/>
      <c r="AT959" s="16" t="s">
        <v>141</v>
      </c>
      <c r="AU959" s="16" t="s">
        <v>84</v>
      </c>
    </row>
    <row r="960" spans="1:65" s="2" customFormat="1" ht="24.15" customHeight="1">
      <c r="A960" s="33"/>
      <c r="B960" s="34"/>
      <c r="C960" s="186" t="s">
        <v>1292</v>
      </c>
      <c r="D960" s="186" t="s">
        <v>135</v>
      </c>
      <c r="E960" s="187" t="s">
        <v>1293</v>
      </c>
      <c r="F960" s="188" t="s">
        <v>1294</v>
      </c>
      <c r="G960" s="189" t="s">
        <v>237</v>
      </c>
      <c r="H960" s="190">
        <v>1</v>
      </c>
      <c r="I960" s="191"/>
      <c r="J960" s="192">
        <f>ROUND(I960*H960,2)</f>
        <v>0</v>
      </c>
      <c r="K960" s="193"/>
      <c r="L960" s="38"/>
      <c r="M960" s="194" t="s">
        <v>1</v>
      </c>
      <c r="N960" s="195" t="s">
        <v>42</v>
      </c>
      <c r="O960" s="70"/>
      <c r="P960" s="196">
        <f>O960*H960</f>
        <v>0</v>
      </c>
      <c r="Q960" s="196">
        <v>0</v>
      </c>
      <c r="R960" s="196">
        <f>Q960*H960</f>
        <v>0</v>
      </c>
      <c r="S960" s="196">
        <v>0</v>
      </c>
      <c r="T960" s="197">
        <f>S960*H960</f>
        <v>0</v>
      </c>
      <c r="U960" s="33"/>
      <c r="V960" s="33"/>
      <c r="W960" s="33"/>
      <c r="X960" s="33"/>
      <c r="Y960" s="33"/>
      <c r="Z960" s="33"/>
      <c r="AA960" s="33"/>
      <c r="AB960" s="33"/>
      <c r="AC960" s="33"/>
      <c r="AD960" s="33"/>
      <c r="AE960" s="33"/>
      <c r="AR960" s="198" t="s">
        <v>182</v>
      </c>
      <c r="AT960" s="198" t="s">
        <v>135</v>
      </c>
      <c r="AU960" s="198" t="s">
        <v>84</v>
      </c>
      <c r="AY960" s="16" t="s">
        <v>132</v>
      </c>
      <c r="BE960" s="199">
        <f>IF(N960="základní",J960,0)</f>
        <v>0</v>
      </c>
      <c r="BF960" s="199">
        <f>IF(N960="snížená",J960,0)</f>
        <v>0</v>
      </c>
      <c r="BG960" s="199">
        <f>IF(N960="zákl. přenesená",J960,0)</f>
        <v>0</v>
      </c>
      <c r="BH960" s="199">
        <f>IF(N960="sníž. přenesená",J960,0)</f>
        <v>0</v>
      </c>
      <c r="BI960" s="199">
        <f>IF(N960="nulová",J960,0)</f>
        <v>0</v>
      </c>
      <c r="BJ960" s="16" t="s">
        <v>84</v>
      </c>
      <c r="BK960" s="199">
        <f>ROUND(I960*H960,2)</f>
        <v>0</v>
      </c>
      <c r="BL960" s="16" t="s">
        <v>182</v>
      </c>
      <c r="BM960" s="198" t="s">
        <v>1295</v>
      </c>
    </row>
    <row r="961" spans="1:65" s="2" customFormat="1" ht="18">
      <c r="A961" s="33"/>
      <c r="B961" s="34"/>
      <c r="C961" s="35"/>
      <c r="D961" s="200" t="s">
        <v>141</v>
      </c>
      <c r="E961" s="35"/>
      <c r="F961" s="201" t="s">
        <v>1294</v>
      </c>
      <c r="G961" s="35"/>
      <c r="H961" s="35"/>
      <c r="I961" s="202"/>
      <c r="J961" s="35"/>
      <c r="K961" s="35"/>
      <c r="L961" s="38"/>
      <c r="M961" s="203"/>
      <c r="N961" s="204"/>
      <c r="O961" s="70"/>
      <c r="P961" s="70"/>
      <c r="Q961" s="70"/>
      <c r="R961" s="70"/>
      <c r="S961" s="70"/>
      <c r="T961" s="71"/>
      <c r="U961" s="33"/>
      <c r="V961" s="33"/>
      <c r="W961" s="33"/>
      <c r="X961" s="33"/>
      <c r="Y961" s="33"/>
      <c r="Z961" s="33"/>
      <c r="AA961" s="33"/>
      <c r="AB961" s="33"/>
      <c r="AC961" s="33"/>
      <c r="AD961" s="33"/>
      <c r="AE961" s="33"/>
      <c r="AT961" s="16" t="s">
        <v>141</v>
      </c>
      <c r="AU961" s="16" t="s">
        <v>84</v>
      </c>
    </row>
    <row r="962" spans="1:65" s="2" customFormat="1" ht="27">
      <c r="A962" s="33"/>
      <c r="B962" s="34"/>
      <c r="C962" s="35"/>
      <c r="D962" s="200" t="s">
        <v>142</v>
      </c>
      <c r="E962" s="35"/>
      <c r="F962" s="205" t="s">
        <v>1288</v>
      </c>
      <c r="G962" s="35"/>
      <c r="H962" s="35"/>
      <c r="I962" s="202"/>
      <c r="J962" s="35"/>
      <c r="K962" s="35"/>
      <c r="L962" s="38"/>
      <c r="M962" s="203"/>
      <c r="N962" s="204"/>
      <c r="O962" s="70"/>
      <c r="P962" s="70"/>
      <c r="Q962" s="70"/>
      <c r="R962" s="70"/>
      <c r="S962" s="70"/>
      <c r="T962" s="71"/>
      <c r="U962" s="33"/>
      <c r="V962" s="33"/>
      <c r="W962" s="33"/>
      <c r="X962" s="33"/>
      <c r="Y962" s="33"/>
      <c r="Z962" s="33"/>
      <c r="AA962" s="33"/>
      <c r="AB962" s="33"/>
      <c r="AC962" s="33"/>
      <c r="AD962" s="33"/>
      <c r="AE962" s="33"/>
      <c r="AT962" s="16" t="s">
        <v>142</v>
      </c>
      <c r="AU962" s="16" t="s">
        <v>84</v>
      </c>
    </row>
    <row r="963" spans="1:65" s="2" customFormat="1" ht="16.5" customHeight="1">
      <c r="A963" s="33"/>
      <c r="B963" s="34"/>
      <c r="C963" s="186" t="s">
        <v>752</v>
      </c>
      <c r="D963" s="186" t="s">
        <v>135</v>
      </c>
      <c r="E963" s="187" t="s">
        <v>1296</v>
      </c>
      <c r="F963" s="188" t="s">
        <v>1297</v>
      </c>
      <c r="G963" s="189" t="s">
        <v>237</v>
      </c>
      <c r="H963" s="190">
        <v>9</v>
      </c>
      <c r="I963" s="191"/>
      <c r="J963" s="192">
        <f>ROUND(I963*H963,2)</f>
        <v>0</v>
      </c>
      <c r="K963" s="193"/>
      <c r="L963" s="38"/>
      <c r="M963" s="194" t="s">
        <v>1</v>
      </c>
      <c r="N963" s="195" t="s">
        <v>42</v>
      </c>
      <c r="O963" s="70"/>
      <c r="P963" s="196">
        <f>O963*H963</f>
        <v>0</v>
      </c>
      <c r="Q963" s="196">
        <v>0</v>
      </c>
      <c r="R963" s="196">
        <f>Q963*H963</f>
        <v>0</v>
      </c>
      <c r="S963" s="196">
        <v>0</v>
      </c>
      <c r="T963" s="197">
        <f>S963*H963</f>
        <v>0</v>
      </c>
      <c r="U963" s="33"/>
      <c r="V963" s="33"/>
      <c r="W963" s="33"/>
      <c r="X963" s="33"/>
      <c r="Y963" s="33"/>
      <c r="Z963" s="33"/>
      <c r="AA963" s="33"/>
      <c r="AB963" s="33"/>
      <c r="AC963" s="33"/>
      <c r="AD963" s="33"/>
      <c r="AE963" s="33"/>
      <c r="AR963" s="198" t="s">
        <v>182</v>
      </c>
      <c r="AT963" s="198" t="s">
        <v>135</v>
      </c>
      <c r="AU963" s="198" t="s">
        <v>84</v>
      </c>
      <c r="AY963" s="16" t="s">
        <v>132</v>
      </c>
      <c r="BE963" s="199">
        <f>IF(N963="základní",J963,0)</f>
        <v>0</v>
      </c>
      <c r="BF963" s="199">
        <f>IF(N963="snížená",J963,0)</f>
        <v>0</v>
      </c>
      <c r="BG963" s="199">
        <f>IF(N963="zákl. přenesená",J963,0)</f>
        <v>0</v>
      </c>
      <c r="BH963" s="199">
        <f>IF(N963="sníž. přenesená",J963,0)</f>
        <v>0</v>
      </c>
      <c r="BI963" s="199">
        <f>IF(N963="nulová",J963,0)</f>
        <v>0</v>
      </c>
      <c r="BJ963" s="16" t="s">
        <v>84</v>
      </c>
      <c r="BK963" s="199">
        <f>ROUND(I963*H963,2)</f>
        <v>0</v>
      </c>
      <c r="BL963" s="16" t="s">
        <v>182</v>
      </c>
      <c r="BM963" s="198" t="s">
        <v>1298</v>
      </c>
    </row>
    <row r="964" spans="1:65" s="2" customFormat="1" ht="10">
      <c r="A964" s="33"/>
      <c r="B964" s="34"/>
      <c r="C964" s="35"/>
      <c r="D964" s="200" t="s">
        <v>141</v>
      </c>
      <c r="E964" s="35"/>
      <c r="F964" s="201" t="s">
        <v>1297</v>
      </c>
      <c r="G964" s="35"/>
      <c r="H964" s="35"/>
      <c r="I964" s="202"/>
      <c r="J964" s="35"/>
      <c r="K964" s="35"/>
      <c r="L964" s="38"/>
      <c r="M964" s="203"/>
      <c r="N964" s="204"/>
      <c r="O964" s="70"/>
      <c r="P964" s="70"/>
      <c r="Q964" s="70"/>
      <c r="R964" s="70"/>
      <c r="S964" s="70"/>
      <c r="T964" s="71"/>
      <c r="U964" s="33"/>
      <c r="V964" s="33"/>
      <c r="W964" s="33"/>
      <c r="X964" s="33"/>
      <c r="Y964" s="33"/>
      <c r="Z964" s="33"/>
      <c r="AA964" s="33"/>
      <c r="AB964" s="33"/>
      <c r="AC964" s="33"/>
      <c r="AD964" s="33"/>
      <c r="AE964" s="33"/>
      <c r="AT964" s="16" t="s">
        <v>141</v>
      </c>
      <c r="AU964" s="16" t="s">
        <v>84</v>
      </c>
    </row>
    <row r="965" spans="1:65" s="2" customFormat="1" ht="24.15" customHeight="1">
      <c r="A965" s="33"/>
      <c r="B965" s="34"/>
      <c r="C965" s="186" t="s">
        <v>1299</v>
      </c>
      <c r="D965" s="186" t="s">
        <v>135</v>
      </c>
      <c r="E965" s="187" t="s">
        <v>1300</v>
      </c>
      <c r="F965" s="188" t="s">
        <v>1301</v>
      </c>
      <c r="G965" s="189" t="s">
        <v>237</v>
      </c>
      <c r="H965" s="190">
        <v>9</v>
      </c>
      <c r="I965" s="191"/>
      <c r="J965" s="192">
        <f>ROUND(I965*H965,2)</f>
        <v>0</v>
      </c>
      <c r="K965" s="193"/>
      <c r="L965" s="38"/>
      <c r="M965" s="194" t="s">
        <v>1</v>
      </c>
      <c r="N965" s="195" t="s">
        <v>42</v>
      </c>
      <c r="O965" s="70"/>
      <c r="P965" s="196">
        <f>O965*H965</f>
        <v>0</v>
      </c>
      <c r="Q965" s="196">
        <v>0</v>
      </c>
      <c r="R965" s="196">
        <f>Q965*H965</f>
        <v>0</v>
      </c>
      <c r="S965" s="196">
        <v>0</v>
      </c>
      <c r="T965" s="197">
        <f>S965*H965</f>
        <v>0</v>
      </c>
      <c r="U965" s="33"/>
      <c r="V965" s="33"/>
      <c r="W965" s="33"/>
      <c r="X965" s="33"/>
      <c r="Y965" s="33"/>
      <c r="Z965" s="33"/>
      <c r="AA965" s="33"/>
      <c r="AB965" s="33"/>
      <c r="AC965" s="33"/>
      <c r="AD965" s="33"/>
      <c r="AE965" s="33"/>
      <c r="AR965" s="198" t="s">
        <v>182</v>
      </c>
      <c r="AT965" s="198" t="s">
        <v>135</v>
      </c>
      <c r="AU965" s="198" t="s">
        <v>84</v>
      </c>
      <c r="AY965" s="16" t="s">
        <v>132</v>
      </c>
      <c r="BE965" s="199">
        <f>IF(N965="základní",J965,0)</f>
        <v>0</v>
      </c>
      <c r="BF965" s="199">
        <f>IF(N965="snížená",J965,0)</f>
        <v>0</v>
      </c>
      <c r="BG965" s="199">
        <f>IF(N965="zákl. přenesená",J965,0)</f>
        <v>0</v>
      </c>
      <c r="BH965" s="199">
        <f>IF(N965="sníž. přenesená",J965,0)</f>
        <v>0</v>
      </c>
      <c r="BI965" s="199">
        <f>IF(N965="nulová",J965,0)</f>
        <v>0</v>
      </c>
      <c r="BJ965" s="16" t="s">
        <v>84</v>
      </c>
      <c r="BK965" s="199">
        <f>ROUND(I965*H965,2)</f>
        <v>0</v>
      </c>
      <c r="BL965" s="16" t="s">
        <v>182</v>
      </c>
      <c r="BM965" s="198" t="s">
        <v>1302</v>
      </c>
    </row>
    <row r="966" spans="1:65" s="2" customFormat="1" ht="18">
      <c r="A966" s="33"/>
      <c r="B966" s="34"/>
      <c r="C966" s="35"/>
      <c r="D966" s="200" t="s">
        <v>141</v>
      </c>
      <c r="E966" s="35"/>
      <c r="F966" s="201" t="s">
        <v>1301</v>
      </c>
      <c r="G966" s="35"/>
      <c r="H966" s="35"/>
      <c r="I966" s="202"/>
      <c r="J966" s="35"/>
      <c r="K966" s="35"/>
      <c r="L966" s="38"/>
      <c r="M966" s="203"/>
      <c r="N966" s="204"/>
      <c r="O966" s="70"/>
      <c r="P966" s="70"/>
      <c r="Q966" s="70"/>
      <c r="R966" s="70"/>
      <c r="S966" s="70"/>
      <c r="T966" s="71"/>
      <c r="U966" s="33"/>
      <c r="V966" s="33"/>
      <c r="W966" s="33"/>
      <c r="X966" s="33"/>
      <c r="Y966" s="33"/>
      <c r="Z966" s="33"/>
      <c r="AA966" s="33"/>
      <c r="AB966" s="33"/>
      <c r="AC966" s="33"/>
      <c r="AD966" s="33"/>
      <c r="AE966" s="33"/>
      <c r="AT966" s="16" t="s">
        <v>141</v>
      </c>
      <c r="AU966" s="16" t="s">
        <v>84</v>
      </c>
    </row>
    <row r="967" spans="1:65" s="2" customFormat="1" ht="27">
      <c r="A967" s="33"/>
      <c r="B967" s="34"/>
      <c r="C967" s="35"/>
      <c r="D967" s="200" t="s">
        <v>142</v>
      </c>
      <c r="E967" s="35"/>
      <c r="F967" s="205" t="s">
        <v>1288</v>
      </c>
      <c r="G967" s="35"/>
      <c r="H967" s="35"/>
      <c r="I967" s="202"/>
      <c r="J967" s="35"/>
      <c r="K967" s="35"/>
      <c r="L967" s="38"/>
      <c r="M967" s="203"/>
      <c r="N967" s="204"/>
      <c r="O967" s="70"/>
      <c r="P967" s="70"/>
      <c r="Q967" s="70"/>
      <c r="R967" s="70"/>
      <c r="S967" s="70"/>
      <c r="T967" s="71"/>
      <c r="U967" s="33"/>
      <c r="V967" s="33"/>
      <c r="W967" s="33"/>
      <c r="X967" s="33"/>
      <c r="Y967" s="33"/>
      <c r="Z967" s="33"/>
      <c r="AA967" s="33"/>
      <c r="AB967" s="33"/>
      <c r="AC967" s="33"/>
      <c r="AD967" s="33"/>
      <c r="AE967" s="33"/>
      <c r="AT967" s="16" t="s">
        <v>142</v>
      </c>
      <c r="AU967" s="16" t="s">
        <v>84</v>
      </c>
    </row>
    <row r="968" spans="1:65" s="2" customFormat="1" ht="21.75" customHeight="1">
      <c r="A968" s="33"/>
      <c r="B968" s="34"/>
      <c r="C968" s="186" t="s">
        <v>757</v>
      </c>
      <c r="D968" s="186" t="s">
        <v>135</v>
      </c>
      <c r="E968" s="187" t="s">
        <v>1303</v>
      </c>
      <c r="F968" s="188" t="s">
        <v>1304</v>
      </c>
      <c r="G968" s="189" t="s">
        <v>237</v>
      </c>
      <c r="H968" s="190">
        <v>4</v>
      </c>
      <c r="I968" s="191"/>
      <c r="J968" s="192">
        <f>ROUND(I968*H968,2)</f>
        <v>0</v>
      </c>
      <c r="K968" s="193"/>
      <c r="L968" s="38"/>
      <c r="M968" s="194" t="s">
        <v>1</v>
      </c>
      <c r="N968" s="195" t="s">
        <v>42</v>
      </c>
      <c r="O968" s="70"/>
      <c r="P968" s="196">
        <f>O968*H968</f>
        <v>0</v>
      </c>
      <c r="Q968" s="196">
        <v>0</v>
      </c>
      <c r="R968" s="196">
        <f>Q968*H968</f>
        <v>0</v>
      </c>
      <c r="S968" s="196">
        <v>0</v>
      </c>
      <c r="T968" s="197">
        <f>S968*H968</f>
        <v>0</v>
      </c>
      <c r="U968" s="33"/>
      <c r="V968" s="33"/>
      <c r="W968" s="33"/>
      <c r="X968" s="33"/>
      <c r="Y968" s="33"/>
      <c r="Z968" s="33"/>
      <c r="AA968" s="33"/>
      <c r="AB968" s="33"/>
      <c r="AC968" s="33"/>
      <c r="AD968" s="33"/>
      <c r="AE968" s="33"/>
      <c r="AR968" s="198" t="s">
        <v>182</v>
      </c>
      <c r="AT968" s="198" t="s">
        <v>135</v>
      </c>
      <c r="AU968" s="198" t="s">
        <v>84</v>
      </c>
      <c r="AY968" s="16" t="s">
        <v>132</v>
      </c>
      <c r="BE968" s="199">
        <f>IF(N968="základní",J968,0)</f>
        <v>0</v>
      </c>
      <c r="BF968" s="199">
        <f>IF(N968="snížená",J968,0)</f>
        <v>0</v>
      </c>
      <c r="BG968" s="199">
        <f>IF(N968="zákl. přenesená",J968,0)</f>
        <v>0</v>
      </c>
      <c r="BH968" s="199">
        <f>IF(N968="sníž. přenesená",J968,0)</f>
        <v>0</v>
      </c>
      <c r="BI968" s="199">
        <f>IF(N968="nulová",J968,0)</f>
        <v>0</v>
      </c>
      <c r="BJ968" s="16" t="s">
        <v>84</v>
      </c>
      <c r="BK968" s="199">
        <f>ROUND(I968*H968,2)</f>
        <v>0</v>
      </c>
      <c r="BL968" s="16" t="s">
        <v>182</v>
      </c>
      <c r="BM968" s="198" t="s">
        <v>1305</v>
      </c>
    </row>
    <row r="969" spans="1:65" s="2" customFormat="1" ht="10">
      <c r="A969" s="33"/>
      <c r="B969" s="34"/>
      <c r="C969" s="35"/>
      <c r="D969" s="200" t="s">
        <v>141</v>
      </c>
      <c r="E969" s="35"/>
      <c r="F969" s="201" t="s">
        <v>1304</v>
      </c>
      <c r="G969" s="35"/>
      <c r="H969" s="35"/>
      <c r="I969" s="202"/>
      <c r="J969" s="35"/>
      <c r="K969" s="35"/>
      <c r="L969" s="38"/>
      <c r="M969" s="203"/>
      <c r="N969" s="204"/>
      <c r="O969" s="70"/>
      <c r="P969" s="70"/>
      <c r="Q969" s="70"/>
      <c r="R969" s="70"/>
      <c r="S969" s="70"/>
      <c r="T969" s="71"/>
      <c r="U969" s="33"/>
      <c r="V969" s="33"/>
      <c r="W969" s="33"/>
      <c r="X969" s="33"/>
      <c r="Y969" s="33"/>
      <c r="Z969" s="33"/>
      <c r="AA969" s="33"/>
      <c r="AB969" s="33"/>
      <c r="AC969" s="33"/>
      <c r="AD969" s="33"/>
      <c r="AE969" s="33"/>
      <c r="AT969" s="16" t="s">
        <v>141</v>
      </c>
      <c r="AU969" s="16" t="s">
        <v>84</v>
      </c>
    </row>
    <row r="970" spans="1:65" s="2" customFormat="1" ht="24.15" customHeight="1">
      <c r="A970" s="33"/>
      <c r="B970" s="34"/>
      <c r="C970" s="186" t="s">
        <v>1306</v>
      </c>
      <c r="D970" s="186" t="s">
        <v>135</v>
      </c>
      <c r="E970" s="187" t="s">
        <v>1307</v>
      </c>
      <c r="F970" s="188" t="s">
        <v>1308</v>
      </c>
      <c r="G970" s="189" t="s">
        <v>237</v>
      </c>
      <c r="H970" s="190">
        <v>4</v>
      </c>
      <c r="I970" s="191"/>
      <c r="J970" s="192">
        <f>ROUND(I970*H970,2)</f>
        <v>0</v>
      </c>
      <c r="K970" s="193"/>
      <c r="L970" s="38"/>
      <c r="M970" s="194" t="s">
        <v>1</v>
      </c>
      <c r="N970" s="195" t="s">
        <v>42</v>
      </c>
      <c r="O970" s="70"/>
      <c r="P970" s="196">
        <f>O970*H970</f>
        <v>0</v>
      </c>
      <c r="Q970" s="196">
        <v>0</v>
      </c>
      <c r="R970" s="196">
        <f>Q970*H970</f>
        <v>0</v>
      </c>
      <c r="S970" s="196">
        <v>0</v>
      </c>
      <c r="T970" s="197">
        <f>S970*H970</f>
        <v>0</v>
      </c>
      <c r="U970" s="33"/>
      <c r="V970" s="33"/>
      <c r="W970" s="33"/>
      <c r="X970" s="33"/>
      <c r="Y970" s="33"/>
      <c r="Z970" s="33"/>
      <c r="AA970" s="33"/>
      <c r="AB970" s="33"/>
      <c r="AC970" s="33"/>
      <c r="AD970" s="33"/>
      <c r="AE970" s="33"/>
      <c r="AR970" s="198" t="s">
        <v>182</v>
      </c>
      <c r="AT970" s="198" t="s">
        <v>135</v>
      </c>
      <c r="AU970" s="198" t="s">
        <v>84</v>
      </c>
      <c r="AY970" s="16" t="s">
        <v>132</v>
      </c>
      <c r="BE970" s="199">
        <f>IF(N970="základní",J970,0)</f>
        <v>0</v>
      </c>
      <c r="BF970" s="199">
        <f>IF(N970="snížená",J970,0)</f>
        <v>0</v>
      </c>
      <c r="BG970" s="199">
        <f>IF(N970="zákl. přenesená",J970,0)</f>
        <v>0</v>
      </c>
      <c r="BH970" s="199">
        <f>IF(N970="sníž. přenesená",J970,0)</f>
        <v>0</v>
      </c>
      <c r="BI970" s="199">
        <f>IF(N970="nulová",J970,0)</f>
        <v>0</v>
      </c>
      <c r="BJ970" s="16" t="s">
        <v>84</v>
      </c>
      <c r="BK970" s="199">
        <f>ROUND(I970*H970,2)</f>
        <v>0</v>
      </c>
      <c r="BL970" s="16" t="s">
        <v>182</v>
      </c>
      <c r="BM970" s="198" t="s">
        <v>1309</v>
      </c>
    </row>
    <row r="971" spans="1:65" s="2" customFormat="1" ht="18">
      <c r="A971" s="33"/>
      <c r="B971" s="34"/>
      <c r="C971" s="35"/>
      <c r="D971" s="200" t="s">
        <v>141</v>
      </c>
      <c r="E971" s="35"/>
      <c r="F971" s="201" t="s">
        <v>1308</v>
      </c>
      <c r="G971" s="35"/>
      <c r="H971" s="35"/>
      <c r="I971" s="202"/>
      <c r="J971" s="35"/>
      <c r="K971" s="35"/>
      <c r="L971" s="38"/>
      <c r="M971" s="203"/>
      <c r="N971" s="204"/>
      <c r="O971" s="70"/>
      <c r="P971" s="70"/>
      <c r="Q971" s="70"/>
      <c r="R971" s="70"/>
      <c r="S971" s="70"/>
      <c r="T971" s="71"/>
      <c r="U971" s="33"/>
      <c r="V971" s="33"/>
      <c r="W971" s="33"/>
      <c r="X971" s="33"/>
      <c r="Y971" s="33"/>
      <c r="Z971" s="33"/>
      <c r="AA971" s="33"/>
      <c r="AB971" s="33"/>
      <c r="AC971" s="33"/>
      <c r="AD971" s="33"/>
      <c r="AE971" s="33"/>
      <c r="AT971" s="16" t="s">
        <v>141</v>
      </c>
      <c r="AU971" s="16" t="s">
        <v>84</v>
      </c>
    </row>
    <row r="972" spans="1:65" s="2" customFormat="1" ht="27">
      <c r="A972" s="33"/>
      <c r="B972" s="34"/>
      <c r="C972" s="35"/>
      <c r="D972" s="200" t="s">
        <v>142</v>
      </c>
      <c r="E972" s="35"/>
      <c r="F972" s="205" t="s">
        <v>1288</v>
      </c>
      <c r="G972" s="35"/>
      <c r="H972" s="35"/>
      <c r="I972" s="202"/>
      <c r="J972" s="35"/>
      <c r="K972" s="35"/>
      <c r="L972" s="38"/>
      <c r="M972" s="203"/>
      <c r="N972" s="204"/>
      <c r="O972" s="70"/>
      <c r="P972" s="70"/>
      <c r="Q972" s="70"/>
      <c r="R972" s="70"/>
      <c r="S972" s="70"/>
      <c r="T972" s="71"/>
      <c r="U972" s="33"/>
      <c r="V972" s="33"/>
      <c r="W972" s="33"/>
      <c r="X972" s="33"/>
      <c r="Y972" s="33"/>
      <c r="Z972" s="33"/>
      <c r="AA972" s="33"/>
      <c r="AB972" s="33"/>
      <c r="AC972" s="33"/>
      <c r="AD972" s="33"/>
      <c r="AE972" s="33"/>
      <c r="AT972" s="16" t="s">
        <v>142</v>
      </c>
      <c r="AU972" s="16" t="s">
        <v>84</v>
      </c>
    </row>
    <row r="973" spans="1:65" s="2" customFormat="1" ht="24.15" customHeight="1">
      <c r="A973" s="33"/>
      <c r="B973" s="34"/>
      <c r="C973" s="186" t="s">
        <v>761</v>
      </c>
      <c r="D973" s="186" t="s">
        <v>135</v>
      </c>
      <c r="E973" s="187" t="s">
        <v>1310</v>
      </c>
      <c r="F973" s="188" t="s">
        <v>1311</v>
      </c>
      <c r="G973" s="189" t="s">
        <v>240</v>
      </c>
      <c r="H973" s="190">
        <v>4.5</v>
      </c>
      <c r="I973" s="191"/>
      <c r="J973" s="192">
        <f>ROUND(I973*H973,2)</f>
        <v>0</v>
      </c>
      <c r="K973" s="193"/>
      <c r="L973" s="38"/>
      <c r="M973" s="194" t="s">
        <v>1</v>
      </c>
      <c r="N973" s="195" t="s">
        <v>42</v>
      </c>
      <c r="O973" s="70"/>
      <c r="P973" s="196">
        <f>O973*H973</f>
        <v>0</v>
      </c>
      <c r="Q973" s="196">
        <v>0</v>
      </c>
      <c r="R973" s="196">
        <f>Q973*H973</f>
        <v>0</v>
      </c>
      <c r="S973" s="196">
        <v>0</v>
      </c>
      <c r="T973" s="197">
        <f>S973*H973</f>
        <v>0</v>
      </c>
      <c r="U973" s="33"/>
      <c r="V973" s="33"/>
      <c r="W973" s="33"/>
      <c r="X973" s="33"/>
      <c r="Y973" s="33"/>
      <c r="Z973" s="33"/>
      <c r="AA973" s="33"/>
      <c r="AB973" s="33"/>
      <c r="AC973" s="33"/>
      <c r="AD973" s="33"/>
      <c r="AE973" s="33"/>
      <c r="AR973" s="198" t="s">
        <v>182</v>
      </c>
      <c r="AT973" s="198" t="s">
        <v>135</v>
      </c>
      <c r="AU973" s="198" t="s">
        <v>84</v>
      </c>
      <c r="AY973" s="16" t="s">
        <v>132</v>
      </c>
      <c r="BE973" s="199">
        <f>IF(N973="základní",J973,0)</f>
        <v>0</v>
      </c>
      <c r="BF973" s="199">
        <f>IF(N973="snížená",J973,0)</f>
        <v>0</v>
      </c>
      <c r="BG973" s="199">
        <f>IF(N973="zákl. přenesená",J973,0)</f>
        <v>0</v>
      </c>
      <c r="BH973" s="199">
        <f>IF(N973="sníž. přenesená",J973,0)</f>
        <v>0</v>
      </c>
      <c r="BI973" s="199">
        <f>IF(N973="nulová",J973,0)</f>
        <v>0</v>
      </c>
      <c r="BJ973" s="16" t="s">
        <v>84</v>
      </c>
      <c r="BK973" s="199">
        <f>ROUND(I973*H973,2)</f>
        <v>0</v>
      </c>
      <c r="BL973" s="16" t="s">
        <v>182</v>
      </c>
      <c r="BM973" s="198" t="s">
        <v>1312</v>
      </c>
    </row>
    <row r="974" spans="1:65" s="2" customFormat="1" ht="10">
      <c r="A974" s="33"/>
      <c r="B974" s="34"/>
      <c r="C974" s="35"/>
      <c r="D974" s="200" t="s">
        <v>141</v>
      </c>
      <c r="E974" s="35"/>
      <c r="F974" s="201" t="s">
        <v>1311</v>
      </c>
      <c r="G974" s="35"/>
      <c r="H974" s="35"/>
      <c r="I974" s="202"/>
      <c r="J974" s="35"/>
      <c r="K974" s="35"/>
      <c r="L974" s="38"/>
      <c r="M974" s="203"/>
      <c r="N974" s="204"/>
      <c r="O974" s="70"/>
      <c r="P974" s="70"/>
      <c r="Q974" s="70"/>
      <c r="R974" s="70"/>
      <c r="S974" s="70"/>
      <c r="T974" s="71"/>
      <c r="U974" s="33"/>
      <c r="V974" s="33"/>
      <c r="W974" s="33"/>
      <c r="X974" s="33"/>
      <c r="Y974" s="33"/>
      <c r="Z974" s="33"/>
      <c r="AA974" s="33"/>
      <c r="AB974" s="33"/>
      <c r="AC974" s="33"/>
      <c r="AD974" s="33"/>
      <c r="AE974" s="33"/>
      <c r="AT974" s="16" t="s">
        <v>141</v>
      </c>
      <c r="AU974" s="16" t="s">
        <v>84</v>
      </c>
    </row>
    <row r="975" spans="1:65" s="2" customFormat="1" ht="45">
      <c r="A975" s="33"/>
      <c r="B975" s="34"/>
      <c r="C975" s="35"/>
      <c r="D975" s="200" t="s">
        <v>142</v>
      </c>
      <c r="E975" s="35"/>
      <c r="F975" s="205" t="s">
        <v>1313</v>
      </c>
      <c r="G975" s="35"/>
      <c r="H975" s="35"/>
      <c r="I975" s="202"/>
      <c r="J975" s="35"/>
      <c r="K975" s="35"/>
      <c r="L975" s="38"/>
      <c r="M975" s="203"/>
      <c r="N975" s="204"/>
      <c r="O975" s="70"/>
      <c r="P975" s="70"/>
      <c r="Q975" s="70"/>
      <c r="R975" s="70"/>
      <c r="S975" s="70"/>
      <c r="T975" s="71"/>
      <c r="U975" s="33"/>
      <c r="V975" s="33"/>
      <c r="W975" s="33"/>
      <c r="X975" s="33"/>
      <c r="Y975" s="33"/>
      <c r="Z975" s="33"/>
      <c r="AA975" s="33"/>
      <c r="AB975" s="33"/>
      <c r="AC975" s="33"/>
      <c r="AD975" s="33"/>
      <c r="AE975" s="33"/>
      <c r="AT975" s="16" t="s">
        <v>142</v>
      </c>
      <c r="AU975" s="16" t="s">
        <v>84</v>
      </c>
    </row>
    <row r="976" spans="1:65" s="2" customFormat="1" ht="24.15" customHeight="1">
      <c r="A976" s="33"/>
      <c r="B976" s="34"/>
      <c r="C976" s="186" t="s">
        <v>1314</v>
      </c>
      <c r="D976" s="186" t="s">
        <v>135</v>
      </c>
      <c r="E976" s="187" t="s">
        <v>1315</v>
      </c>
      <c r="F976" s="188" t="s">
        <v>1316</v>
      </c>
      <c r="G976" s="189" t="s">
        <v>138</v>
      </c>
      <c r="H976" s="190">
        <v>1</v>
      </c>
      <c r="I976" s="191"/>
      <c r="J976" s="192">
        <f>ROUND(I976*H976,2)</f>
        <v>0</v>
      </c>
      <c r="K976" s="193"/>
      <c r="L976" s="38"/>
      <c r="M976" s="194" t="s">
        <v>1</v>
      </c>
      <c r="N976" s="195" t="s">
        <v>42</v>
      </c>
      <c r="O976" s="70"/>
      <c r="P976" s="196">
        <f>O976*H976</f>
        <v>0</v>
      </c>
      <c r="Q976" s="196">
        <v>0</v>
      </c>
      <c r="R976" s="196">
        <f>Q976*H976</f>
        <v>0</v>
      </c>
      <c r="S976" s="196">
        <v>0</v>
      </c>
      <c r="T976" s="197">
        <f>S976*H976</f>
        <v>0</v>
      </c>
      <c r="U976" s="33"/>
      <c r="V976" s="33"/>
      <c r="W976" s="33"/>
      <c r="X976" s="33"/>
      <c r="Y976" s="33"/>
      <c r="Z976" s="33"/>
      <c r="AA976" s="33"/>
      <c r="AB976" s="33"/>
      <c r="AC976" s="33"/>
      <c r="AD976" s="33"/>
      <c r="AE976" s="33"/>
      <c r="AR976" s="198" t="s">
        <v>182</v>
      </c>
      <c r="AT976" s="198" t="s">
        <v>135</v>
      </c>
      <c r="AU976" s="198" t="s">
        <v>84</v>
      </c>
      <c r="AY976" s="16" t="s">
        <v>132</v>
      </c>
      <c r="BE976" s="199">
        <f>IF(N976="základní",J976,0)</f>
        <v>0</v>
      </c>
      <c r="BF976" s="199">
        <f>IF(N976="snížená",J976,0)</f>
        <v>0</v>
      </c>
      <c r="BG976" s="199">
        <f>IF(N976="zákl. přenesená",J976,0)</f>
        <v>0</v>
      </c>
      <c r="BH976" s="199">
        <f>IF(N976="sníž. přenesená",J976,0)</f>
        <v>0</v>
      </c>
      <c r="BI976" s="199">
        <f>IF(N976="nulová",J976,0)</f>
        <v>0</v>
      </c>
      <c r="BJ976" s="16" t="s">
        <v>84</v>
      </c>
      <c r="BK976" s="199">
        <f>ROUND(I976*H976,2)</f>
        <v>0</v>
      </c>
      <c r="BL976" s="16" t="s">
        <v>182</v>
      </c>
      <c r="BM976" s="198" t="s">
        <v>1317</v>
      </c>
    </row>
    <row r="977" spans="1:65" s="2" customFormat="1" ht="18">
      <c r="A977" s="33"/>
      <c r="B977" s="34"/>
      <c r="C977" s="35"/>
      <c r="D977" s="200" t="s">
        <v>141</v>
      </c>
      <c r="E977" s="35"/>
      <c r="F977" s="201" t="s">
        <v>1316</v>
      </c>
      <c r="G977" s="35"/>
      <c r="H977" s="35"/>
      <c r="I977" s="202"/>
      <c r="J977" s="35"/>
      <c r="K977" s="35"/>
      <c r="L977" s="38"/>
      <c r="M977" s="203"/>
      <c r="N977" s="204"/>
      <c r="O977" s="70"/>
      <c r="P977" s="70"/>
      <c r="Q977" s="70"/>
      <c r="R977" s="70"/>
      <c r="S977" s="70"/>
      <c r="T977" s="71"/>
      <c r="U977" s="33"/>
      <c r="V977" s="33"/>
      <c r="W977" s="33"/>
      <c r="X977" s="33"/>
      <c r="Y977" s="33"/>
      <c r="Z977" s="33"/>
      <c r="AA977" s="33"/>
      <c r="AB977" s="33"/>
      <c r="AC977" s="33"/>
      <c r="AD977" s="33"/>
      <c r="AE977" s="33"/>
      <c r="AT977" s="16" t="s">
        <v>141</v>
      </c>
      <c r="AU977" s="16" t="s">
        <v>84</v>
      </c>
    </row>
    <row r="978" spans="1:65" s="2" customFormat="1" ht="54">
      <c r="A978" s="33"/>
      <c r="B978" s="34"/>
      <c r="C978" s="35"/>
      <c r="D978" s="200" t="s">
        <v>142</v>
      </c>
      <c r="E978" s="35"/>
      <c r="F978" s="205" t="s">
        <v>1318</v>
      </c>
      <c r="G978" s="35"/>
      <c r="H978" s="35"/>
      <c r="I978" s="202"/>
      <c r="J978" s="35"/>
      <c r="K978" s="35"/>
      <c r="L978" s="38"/>
      <c r="M978" s="203"/>
      <c r="N978" s="204"/>
      <c r="O978" s="70"/>
      <c r="P978" s="70"/>
      <c r="Q978" s="70"/>
      <c r="R978" s="70"/>
      <c r="S978" s="70"/>
      <c r="T978" s="71"/>
      <c r="U978" s="33"/>
      <c r="V978" s="33"/>
      <c r="W978" s="33"/>
      <c r="X978" s="33"/>
      <c r="Y978" s="33"/>
      <c r="Z978" s="33"/>
      <c r="AA978" s="33"/>
      <c r="AB978" s="33"/>
      <c r="AC978" s="33"/>
      <c r="AD978" s="33"/>
      <c r="AE978" s="33"/>
      <c r="AT978" s="16" t="s">
        <v>142</v>
      </c>
      <c r="AU978" s="16" t="s">
        <v>84</v>
      </c>
    </row>
    <row r="979" spans="1:65" s="2" customFormat="1" ht="24.15" customHeight="1">
      <c r="A979" s="33"/>
      <c r="B979" s="34"/>
      <c r="C979" s="186" t="s">
        <v>767</v>
      </c>
      <c r="D979" s="186" t="s">
        <v>135</v>
      </c>
      <c r="E979" s="187" t="s">
        <v>1319</v>
      </c>
      <c r="F979" s="188" t="s">
        <v>1320</v>
      </c>
      <c r="G979" s="189" t="s">
        <v>240</v>
      </c>
      <c r="H979" s="190">
        <v>19.2</v>
      </c>
      <c r="I979" s="191"/>
      <c r="J979" s="192">
        <f>ROUND(I979*H979,2)</f>
        <v>0</v>
      </c>
      <c r="K979" s="193"/>
      <c r="L979" s="38"/>
      <c r="M979" s="194" t="s">
        <v>1</v>
      </c>
      <c r="N979" s="195" t="s">
        <v>42</v>
      </c>
      <c r="O979" s="70"/>
      <c r="P979" s="196">
        <f>O979*H979</f>
        <v>0</v>
      </c>
      <c r="Q979" s="196">
        <v>0</v>
      </c>
      <c r="R979" s="196">
        <f>Q979*H979</f>
        <v>0</v>
      </c>
      <c r="S979" s="196">
        <v>0</v>
      </c>
      <c r="T979" s="197">
        <f>S979*H979</f>
        <v>0</v>
      </c>
      <c r="U979" s="33"/>
      <c r="V979" s="33"/>
      <c r="W979" s="33"/>
      <c r="X979" s="33"/>
      <c r="Y979" s="33"/>
      <c r="Z979" s="33"/>
      <c r="AA979" s="33"/>
      <c r="AB979" s="33"/>
      <c r="AC979" s="33"/>
      <c r="AD979" s="33"/>
      <c r="AE979" s="33"/>
      <c r="AR979" s="198" t="s">
        <v>182</v>
      </c>
      <c r="AT979" s="198" t="s">
        <v>135</v>
      </c>
      <c r="AU979" s="198" t="s">
        <v>84</v>
      </c>
      <c r="AY979" s="16" t="s">
        <v>132</v>
      </c>
      <c r="BE979" s="199">
        <f>IF(N979="základní",J979,0)</f>
        <v>0</v>
      </c>
      <c r="BF979" s="199">
        <f>IF(N979="snížená",J979,0)</f>
        <v>0</v>
      </c>
      <c r="BG979" s="199">
        <f>IF(N979="zákl. přenesená",J979,0)</f>
        <v>0</v>
      </c>
      <c r="BH979" s="199">
        <f>IF(N979="sníž. přenesená",J979,0)</f>
        <v>0</v>
      </c>
      <c r="BI979" s="199">
        <f>IF(N979="nulová",J979,0)</f>
        <v>0</v>
      </c>
      <c r="BJ979" s="16" t="s">
        <v>84</v>
      </c>
      <c r="BK979" s="199">
        <f>ROUND(I979*H979,2)</f>
        <v>0</v>
      </c>
      <c r="BL979" s="16" t="s">
        <v>182</v>
      </c>
      <c r="BM979" s="198" t="s">
        <v>1321</v>
      </c>
    </row>
    <row r="980" spans="1:65" s="2" customFormat="1" ht="18">
      <c r="A980" s="33"/>
      <c r="B980" s="34"/>
      <c r="C980" s="35"/>
      <c r="D980" s="200" t="s">
        <v>141</v>
      </c>
      <c r="E980" s="35"/>
      <c r="F980" s="201" t="s">
        <v>1320</v>
      </c>
      <c r="G980" s="35"/>
      <c r="H980" s="35"/>
      <c r="I980" s="202"/>
      <c r="J980" s="35"/>
      <c r="K980" s="35"/>
      <c r="L980" s="38"/>
      <c r="M980" s="203"/>
      <c r="N980" s="204"/>
      <c r="O980" s="70"/>
      <c r="P980" s="70"/>
      <c r="Q980" s="70"/>
      <c r="R980" s="70"/>
      <c r="S980" s="70"/>
      <c r="T980" s="71"/>
      <c r="U980" s="33"/>
      <c r="V980" s="33"/>
      <c r="W980" s="33"/>
      <c r="X980" s="33"/>
      <c r="Y980" s="33"/>
      <c r="Z980" s="33"/>
      <c r="AA980" s="33"/>
      <c r="AB980" s="33"/>
      <c r="AC980" s="33"/>
      <c r="AD980" s="33"/>
      <c r="AE980" s="33"/>
      <c r="AT980" s="16" t="s">
        <v>141</v>
      </c>
      <c r="AU980" s="16" t="s">
        <v>84</v>
      </c>
    </row>
    <row r="981" spans="1:65" s="2" customFormat="1" ht="27">
      <c r="A981" s="33"/>
      <c r="B981" s="34"/>
      <c r="C981" s="35"/>
      <c r="D981" s="200" t="s">
        <v>142</v>
      </c>
      <c r="E981" s="35"/>
      <c r="F981" s="205" t="s">
        <v>1322</v>
      </c>
      <c r="G981" s="35"/>
      <c r="H981" s="35"/>
      <c r="I981" s="202"/>
      <c r="J981" s="35"/>
      <c r="K981" s="35"/>
      <c r="L981" s="38"/>
      <c r="M981" s="203"/>
      <c r="N981" s="204"/>
      <c r="O981" s="70"/>
      <c r="P981" s="70"/>
      <c r="Q981" s="70"/>
      <c r="R981" s="70"/>
      <c r="S981" s="70"/>
      <c r="T981" s="71"/>
      <c r="U981" s="33"/>
      <c r="V981" s="33"/>
      <c r="W981" s="33"/>
      <c r="X981" s="33"/>
      <c r="Y981" s="33"/>
      <c r="Z981" s="33"/>
      <c r="AA981" s="33"/>
      <c r="AB981" s="33"/>
      <c r="AC981" s="33"/>
      <c r="AD981" s="33"/>
      <c r="AE981" s="33"/>
      <c r="AT981" s="16" t="s">
        <v>142</v>
      </c>
      <c r="AU981" s="16" t="s">
        <v>84</v>
      </c>
    </row>
    <row r="982" spans="1:65" s="13" customFormat="1" ht="10">
      <c r="B982" s="210"/>
      <c r="C982" s="211"/>
      <c r="D982" s="200" t="s">
        <v>227</v>
      </c>
      <c r="E982" s="212" t="s">
        <v>1</v>
      </c>
      <c r="F982" s="213" t="s">
        <v>1323</v>
      </c>
      <c r="G982" s="211"/>
      <c r="H982" s="214">
        <v>19.2</v>
      </c>
      <c r="I982" s="215"/>
      <c r="J982" s="211"/>
      <c r="K982" s="211"/>
      <c r="L982" s="216"/>
      <c r="M982" s="217"/>
      <c r="N982" s="218"/>
      <c r="O982" s="218"/>
      <c r="P982" s="218"/>
      <c r="Q982" s="218"/>
      <c r="R982" s="218"/>
      <c r="S982" s="218"/>
      <c r="T982" s="219"/>
      <c r="AT982" s="220" t="s">
        <v>227</v>
      </c>
      <c r="AU982" s="220" t="s">
        <v>84</v>
      </c>
      <c r="AV982" s="13" t="s">
        <v>86</v>
      </c>
      <c r="AW982" s="13" t="s">
        <v>33</v>
      </c>
      <c r="AX982" s="13" t="s">
        <v>77</v>
      </c>
      <c r="AY982" s="220" t="s">
        <v>132</v>
      </c>
    </row>
    <row r="983" spans="1:65" s="14" customFormat="1" ht="10">
      <c r="B983" s="221"/>
      <c r="C983" s="222"/>
      <c r="D983" s="200" t="s">
        <v>227</v>
      </c>
      <c r="E983" s="223" t="s">
        <v>1</v>
      </c>
      <c r="F983" s="224" t="s">
        <v>229</v>
      </c>
      <c r="G983" s="222"/>
      <c r="H983" s="225">
        <v>19.2</v>
      </c>
      <c r="I983" s="226"/>
      <c r="J983" s="222"/>
      <c r="K983" s="222"/>
      <c r="L983" s="227"/>
      <c r="M983" s="228"/>
      <c r="N983" s="229"/>
      <c r="O983" s="229"/>
      <c r="P983" s="229"/>
      <c r="Q983" s="229"/>
      <c r="R983" s="229"/>
      <c r="S983" s="229"/>
      <c r="T983" s="230"/>
      <c r="AT983" s="231" t="s">
        <v>227</v>
      </c>
      <c r="AU983" s="231" t="s">
        <v>84</v>
      </c>
      <c r="AV983" s="14" t="s">
        <v>153</v>
      </c>
      <c r="AW983" s="14" t="s">
        <v>33</v>
      </c>
      <c r="AX983" s="14" t="s">
        <v>84</v>
      </c>
      <c r="AY983" s="231" t="s">
        <v>132</v>
      </c>
    </row>
    <row r="984" spans="1:65" s="2" customFormat="1" ht="16.5" customHeight="1">
      <c r="A984" s="33"/>
      <c r="B984" s="34"/>
      <c r="C984" s="186" t="s">
        <v>1324</v>
      </c>
      <c r="D984" s="186" t="s">
        <v>135</v>
      </c>
      <c r="E984" s="187" t="s">
        <v>1325</v>
      </c>
      <c r="F984" s="188" t="s">
        <v>1326</v>
      </c>
      <c r="G984" s="189" t="s">
        <v>226</v>
      </c>
      <c r="H984" s="190">
        <v>74.185000000000002</v>
      </c>
      <c r="I984" s="191"/>
      <c r="J984" s="192">
        <f>ROUND(I984*H984,2)</f>
        <v>0</v>
      </c>
      <c r="K984" s="193"/>
      <c r="L984" s="38"/>
      <c r="M984" s="194" t="s">
        <v>1</v>
      </c>
      <c r="N984" s="195" t="s">
        <v>42</v>
      </c>
      <c r="O984" s="70"/>
      <c r="P984" s="196">
        <f>O984*H984</f>
        <v>0</v>
      </c>
      <c r="Q984" s="196">
        <v>0</v>
      </c>
      <c r="R984" s="196">
        <f>Q984*H984</f>
        <v>0</v>
      </c>
      <c r="S984" s="196">
        <v>0</v>
      </c>
      <c r="T984" s="197">
        <f>S984*H984</f>
        <v>0</v>
      </c>
      <c r="U984" s="33"/>
      <c r="V984" s="33"/>
      <c r="W984" s="33"/>
      <c r="X984" s="33"/>
      <c r="Y984" s="33"/>
      <c r="Z984" s="33"/>
      <c r="AA984" s="33"/>
      <c r="AB984" s="33"/>
      <c r="AC984" s="33"/>
      <c r="AD984" s="33"/>
      <c r="AE984" s="33"/>
      <c r="AR984" s="198" t="s">
        <v>182</v>
      </c>
      <c r="AT984" s="198" t="s">
        <v>135</v>
      </c>
      <c r="AU984" s="198" t="s">
        <v>84</v>
      </c>
      <c r="AY984" s="16" t="s">
        <v>132</v>
      </c>
      <c r="BE984" s="199">
        <f>IF(N984="základní",J984,0)</f>
        <v>0</v>
      </c>
      <c r="BF984" s="199">
        <f>IF(N984="snížená",J984,0)</f>
        <v>0</v>
      </c>
      <c r="BG984" s="199">
        <f>IF(N984="zákl. přenesená",J984,0)</f>
        <v>0</v>
      </c>
      <c r="BH984" s="199">
        <f>IF(N984="sníž. přenesená",J984,0)</f>
        <v>0</v>
      </c>
      <c r="BI984" s="199">
        <f>IF(N984="nulová",J984,0)</f>
        <v>0</v>
      </c>
      <c r="BJ984" s="16" t="s">
        <v>84</v>
      </c>
      <c r="BK984" s="199">
        <f>ROUND(I984*H984,2)</f>
        <v>0</v>
      </c>
      <c r="BL984" s="16" t="s">
        <v>182</v>
      </c>
      <c r="BM984" s="198" t="s">
        <v>1327</v>
      </c>
    </row>
    <row r="985" spans="1:65" s="2" customFormat="1" ht="10">
      <c r="A985" s="33"/>
      <c r="B985" s="34"/>
      <c r="C985" s="35"/>
      <c r="D985" s="200" t="s">
        <v>141</v>
      </c>
      <c r="E985" s="35"/>
      <c r="F985" s="201" t="s">
        <v>1326</v>
      </c>
      <c r="G985" s="35"/>
      <c r="H985" s="35"/>
      <c r="I985" s="202"/>
      <c r="J985" s="35"/>
      <c r="K985" s="35"/>
      <c r="L985" s="38"/>
      <c r="M985" s="203"/>
      <c r="N985" s="204"/>
      <c r="O985" s="70"/>
      <c r="P985" s="70"/>
      <c r="Q985" s="70"/>
      <c r="R985" s="70"/>
      <c r="S985" s="70"/>
      <c r="T985" s="71"/>
      <c r="U985" s="33"/>
      <c r="V985" s="33"/>
      <c r="W985" s="33"/>
      <c r="X985" s="33"/>
      <c r="Y985" s="33"/>
      <c r="Z985" s="33"/>
      <c r="AA985" s="33"/>
      <c r="AB985" s="33"/>
      <c r="AC985" s="33"/>
      <c r="AD985" s="33"/>
      <c r="AE985" s="33"/>
      <c r="AT985" s="16" t="s">
        <v>141</v>
      </c>
      <c r="AU985" s="16" t="s">
        <v>84</v>
      </c>
    </row>
    <row r="986" spans="1:65" s="13" customFormat="1" ht="10">
      <c r="B986" s="210"/>
      <c r="C986" s="211"/>
      <c r="D986" s="200" t="s">
        <v>227</v>
      </c>
      <c r="E986" s="212" t="s">
        <v>1</v>
      </c>
      <c r="F986" s="213" t="s">
        <v>1328</v>
      </c>
      <c r="G986" s="211"/>
      <c r="H986" s="214">
        <v>37.384999999999998</v>
      </c>
      <c r="I986" s="215"/>
      <c r="J986" s="211"/>
      <c r="K986" s="211"/>
      <c r="L986" s="216"/>
      <c r="M986" s="217"/>
      <c r="N986" s="218"/>
      <c r="O986" s="218"/>
      <c r="P986" s="218"/>
      <c r="Q986" s="218"/>
      <c r="R986" s="218"/>
      <c r="S986" s="218"/>
      <c r="T986" s="219"/>
      <c r="AT986" s="220" t="s">
        <v>227</v>
      </c>
      <c r="AU986" s="220" t="s">
        <v>84</v>
      </c>
      <c r="AV986" s="13" t="s">
        <v>86</v>
      </c>
      <c r="AW986" s="13" t="s">
        <v>33</v>
      </c>
      <c r="AX986" s="13" t="s">
        <v>77</v>
      </c>
      <c r="AY986" s="220" t="s">
        <v>132</v>
      </c>
    </row>
    <row r="987" spans="1:65" s="13" customFormat="1" ht="10">
      <c r="B987" s="210"/>
      <c r="C987" s="211"/>
      <c r="D987" s="200" t="s">
        <v>227</v>
      </c>
      <c r="E987" s="212" t="s">
        <v>1</v>
      </c>
      <c r="F987" s="213" t="s">
        <v>637</v>
      </c>
      <c r="G987" s="211"/>
      <c r="H987" s="214">
        <v>29</v>
      </c>
      <c r="I987" s="215"/>
      <c r="J987" s="211"/>
      <c r="K987" s="211"/>
      <c r="L987" s="216"/>
      <c r="M987" s="217"/>
      <c r="N987" s="218"/>
      <c r="O987" s="218"/>
      <c r="P987" s="218"/>
      <c r="Q987" s="218"/>
      <c r="R987" s="218"/>
      <c r="S987" s="218"/>
      <c r="T987" s="219"/>
      <c r="AT987" s="220" t="s">
        <v>227</v>
      </c>
      <c r="AU987" s="220" t="s">
        <v>84</v>
      </c>
      <c r="AV987" s="13" t="s">
        <v>86</v>
      </c>
      <c r="AW987" s="13" t="s">
        <v>33</v>
      </c>
      <c r="AX987" s="13" t="s">
        <v>77</v>
      </c>
      <c r="AY987" s="220" t="s">
        <v>132</v>
      </c>
    </row>
    <row r="988" spans="1:65" s="13" customFormat="1" ht="10">
      <c r="B988" s="210"/>
      <c r="C988" s="211"/>
      <c r="D988" s="200" t="s">
        <v>227</v>
      </c>
      <c r="E988" s="212" t="s">
        <v>1</v>
      </c>
      <c r="F988" s="213" t="s">
        <v>638</v>
      </c>
      <c r="G988" s="211"/>
      <c r="H988" s="214">
        <v>7.8</v>
      </c>
      <c r="I988" s="215"/>
      <c r="J988" s="211"/>
      <c r="K988" s="211"/>
      <c r="L988" s="216"/>
      <c r="M988" s="217"/>
      <c r="N988" s="218"/>
      <c r="O988" s="218"/>
      <c r="P988" s="218"/>
      <c r="Q988" s="218"/>
      <c r="R988" s="218"/>
      <c r="S988" s="218"/>
      <c r="T988" s="219"/>
      <c r="AT988" s="220" t="s">
        <v>227</v>
      </c>
      <c r="AU988" s="220" t="s">
        <v>84</v>
      </c>
      <c r="AV988" s="13" t="s">
        <v>86</v>
      </c>
      <c r="AW988" s="13" t="s">
        <v>33</v>
      </c>
      <c r="AX988" s="13" t="s">
        <v>77</v>
      </c>
      <c r="AY988" s="220" t="s">
        <v>132</v>
      </c>
    </row>
    <row r="989" spans="1:65" s="14" customFormat="1" ht="10">
      <c r="B989" s="221"/>
      <c r="C989" s="222"/>
      <c r="D989" s="200" t="s">
        <v>227</v>
      </c>
      <c r="E989" s="223" t="s">
        <v>1</v>
      </c>
      <c r="F989" s="224" t="s">
        <v>229</v>
      </c>
      <c r="G989" s="222"/>
      <c r="H989" s="225">
        <v>74.184999999999988</v>
      </c>
      <c r="I989" s="226"/>
      <c r="J989" s="222"/>
      <c r="K989" s="222"/>
      <c r="L989" s="227"/>
      <c r="M989" s="228"/>
      <c r="N989" s="229"/>
      <c r="O989" s="229"/>
      <c r="P989" s="229"/>
      <c r="Q989" s="229"/>
      <c r="R989" s="229"/>
      <c r="S989" s="229"/>
      <c r="T989" s="230"/>
      <c r="AT989" s="231" t="s">
        <v>227</v>
      </c>
      <c r="AU989" s="231" t="s">
        <v>84</v>
      </c>
      <c r="AV989" s="14" t="s">
        <v>153</v>
      </c>
      <c r="AW989" s="14" t="s">
        <v>33</v>
      </c>
      <c r="AX989" s="14" t="s">
        <v>84</v>
      </c>
      <c r="AY989" s="231" t="s">
        <v>132</v>
      </c>
    </row>
    <row r="990" spans="1:65" s="2" customFormat="1" ht="24.15" customHeight="1">
      <c r="A990" s="33"/>
      <c r="B990" s="34"/>
      <c r="C990" s="186" t="s">
        <v>770</v>
      </c>
      <c r="D990" s="186" t="s">
        <v>135</v>
      </c>
      <c r="E990" s="187" t="s">
        <v>1329</v>
      </c>
      <c r="F990" s="188" t="s">
        <v>1330</v>
      </c>
      <c r="G990" s="189" t="s">
        <v>1331</v>
      </c>
      <c r="H990" s="190">
        <v>1</v>
      </c>
      <c r="I990" s="191"/>
      <c r="J990" s="192">
        <f>ROUND(I990*H990,2)</f>
        <v>0</v>
      </c>
      <c r="K990" s="193"/>
      <c r="L990" s="38"/>
      <c r="M990" s="194" t="s">
        <v>1</v>
      </c>
      <c r="N990" s="195" t="s">
        <v>42</v>
      </c>
      <c r="O990" s="70"/>
      <c r="P990" s="196">
        <f>O990*H990</f>
        <v>0</v>
      </c>
      <c r="Q990" s="196">
        <v>0</v>
      </c>
      <c r="R990" s="196">
        <f>Q990*H990</f>
        <v>0</v>
      </c>
      <c r="S990" s="196">
        <v>0</v>
      </c>
      <c r="T990" s="197">
        <f>S990*H990</f>
        <v>0</v>
      </c>
      <c r="U990" s="33"/>
      <c r="V990" s="33"/>
      <c r="W990" s="33"/>
      <c r="X990" s="33"/>
      <c r="Y990" s="33"/>
      <c r="Z990" s="33"/>
      <c r="AA990" s="33"/>
      <c r="AB990" s="33"/>
      <c r="AC990" s="33"/>
      <c r="AD990" s="33"/>
      <c r="AE990" s="33"/>
      <c r="AR990" s="198" t="s">
        <v>182</v>
      </c>
      <c r="AT990" s="198" t="s">
        <v>135</v>
      </c>
      <c r="AU990" s="198" t="s">
        <v>84</v>
      </c>
      <c r="AY990" s="16" t="s">
        <v>132</v>
      </c>
      <c r="BE990" s="199">
        <f>IF(N990="základní",J990,0)</f>
        <v>0</v>
      </c>
      <c r="BF990" s="199">
        <f>IF(N990="snížená",J990,0)</f>
        <v>0</v>
      </c>
      <c r="BG990" s="199">
        <f>IF(N990="zákl. přenesená",J990,0)</f>
        <v>0</v>
      </c>
      <c r="BH990" s="199">
        <f>IF(N990="sníž. přenesená",J990,0)</f>
        <v>0</v>
      </c>
      <c r="BI990" s="199">
        <f>IF(N990="nulová",J990,0)</f>
        <v>0</v>
      </c>
      <c r="BJ990" s="16" t="s">
        <v>84</v>
      </c>
      <c r="BK990" s="199">
        <f>ROUND(I990*H990,2)</f>
        <v>0</v>
      </c>
      <c r="BL990" s="16" t="s">
        <v>182</v>
      </c>
      <c r="BM990" s="198" t="s">
        <v>1332</v>
      </c>
    </row>
    <row r="991" spans="1:65" s="2" customFormat="1" ht="10">
      <c r="A991" s="33"/>
      <c r="B991" s="34"/>
      <c r="C991" s="35"/>
      <c r="D991" s="200" t="s">
        <v>141</v>
      </c>
      <c r="E991" s="35"/>
      <c r="F991" s="201" t="s">
        <v>1330</v>
      </c>
      <c r="G991" s="35"/>
      <c r="H991" s="35"/>
      <c r="I991" s="202"/>
      <c r="J991" s="35"/>
      <c r="K991" s="35"/>
      <c r="L991" s="38"/>
      <c r="M991" s="203"/>
      <c r="N991" s="204"/>
      <c r="O991" s="70"/>
      <c r="P991" s="70"/>
      <c r="Q991" s="70"/>
      <c r="R991" s="70"/>
      <c r="S991" s="70"/>
      <c r="T991" s="71"/>
      <c r="U991" s="33"/>
      <c r="V991" s="33"/>
      <c r="W991" s="33"/>
      <c r="X991" s="33"/>
      <c r="Y991" s="33"/>
      <c r="Z991" s="33"/>
      <c r="AA991" s="33"/>
      <c r="AB991" s="33"/>
      <c r="AC991" s="33"/>
      <c r="AD991" s="33"/>
      <c r="AE991" s="33"/>
      <c r="AT991" s="16" t="s">
        <v>141</v>
      </c>
      <c r="AU991" s="16" t="s">
        <v>84</v>
      </c>
    </row>
    <row r="992" spans="1:65" s="2" customFormat="1" ht="24.15" customHeight="1">
      <c r="A992" s="33"/>
      <c r="B992" s="34"/>
      <c r="C992" s="186" t="s">
        <v>1333</v>
      </c>
      <c r="D992" s="186" t="s">
        <v>135</v>
      </c>
      <c r="E992" s="187" t="s">
        <v>1334</v>
      </c>
      <c r="F992" s="188" t="s">
        <v>1335</v>
      </c>
      <c r="G992" s="189" t="s">
        <v>1331</v>
      </c>
      <c r="H992" s="190">
        <v>1</v>
      </c>
      <c r="I992" s="191"/>
      <c r="J992" s="192">
        <f>ROUND(I992*H992,2)</f>
        <v>0</v>
      </c>
      <c r="K992" s="193"/>
      <c r="L992" s="38"/>
      <c r="M992" s="194" t="s">
        <v>1</v>
      </c>
      <c r="N992" s="195" t="s">
        <v>42</v>
      </c>
      <c r="O992" s="70"/>
      <c r="P992" s="196">
        <f>O992*H992</f>
        <v>0</v>
      </c>
      <c r="Q992" s="196">
        <v>0</v>
      </c>
      <c r="R992" s="196">
        <f>Q992*H992</f>
        <v>0</v>
      </c>
      <c r="S992" s="196">
        <v>0</v>
      </c>
      <c r="T992" s="197">
        <f>S992*H992</f>
        <v>0</v>
      </c>
      <c r="U992" s="33"/>
      <c r="V992" s="33"/>
      <c r="W992" s="33"/>
      <c r="X992" s="33"/>
      <c r="Y992" s="33"/>
      <c r="Z992" s="33"/>
      <c r="AA992" s="33"/>
      <c r="AB992" s="33"/>
      <c r="AC992" s="33"/>
      <c r="AD992" s="33"/>
      <c r="AE992" s="33"/>
      <c r="AR992" s="198" t="s">
        <v>182</v>
      </c>
      <c r="AT992" s="198" t="s">
        <v>135</v>
      </c>
      <c r="AU992" s="198" t="s">
        <v>84</v>
      </c>
      <c r="AY992" s="16" t="s">
        <v>132</v>
      </c>
      <c r="BE992" s="199">
        <f>IF(N992="základní",J992,0)</f>
        <v>0</v>
      </c>
      <c r="BF992" s="199">
        <f>IF(N992="snížená",J992,0)</f>
        <v>0</v>
      </c>
      <c r="BG992" s="199">
        <f>IF(N992="zákl. přenesená",J992,0)</f>
        <v>0</v>
      </c>
      <c r="BH992" s="199">
        <f>IF(N992="sníž. přenesená",J992,0)</f>
        <v>0</v>
      </c>
      <c r="BI992" s="199">
        <f>IF(N992="nulová",J992,0)</f>
        <v>0</v>
      </c>
      <c r="BJ992" s="16" t="s">
        <v>84</v>
      </c>
      <c r="BK992" s="199">
        <f>ROUND(I992*H992,2)</f>
        <v>0</v>
      </c>
      <c r="BL992" s="16" t="s">
        <v>182</v>
      </c>
      <c r="BM992" s="198" t="s">
        <v>1336</v>
      </c>
    </row>
    <row r="993" spans="1:65" s="2" customFormat="1" ht="10">
      <c r="A993" s="33"/>
      <c r="B993" s="34"/>
      <c r="C993" s="35"/>
      <c r="D993" s="200" t="s">
        <v>141</v>
      </c>
      <c r="E993" s="35"/>
      <c r="F993" s="201" t="s">
        <v>1335</v>
      </c>
      <c r="G993" s="35"/>
      <c r="H993" s="35"/>
      <c r="I993" s="202"/>
      <c r="J993" s="35"/>
      <c r="K993" s="35"/>
      <c r="L993" s="38"/>
      <c r="M993" s="203"/>
      <c r="N993" s="204"/>
      <c r="O993" s="70"/>
      <c r="P993" s="70"/>
      <c r="Q993" s="70"/>
      <c r="R993" s="70"/>
      <c r="S993" s="70"/>
      <c r="T993" s="71"/>
      <c r="U993" s="33"/>
      <c r="V993" s="33"/>
      <c r="W993" s="33"/>
      <c r="X993" s="33"/>
      <c r="Y993" s="33"/>
      <c r="Z993" s="33"/>
      <c r="AA993" s="33"/>
      <c r="AB993" s="33"/>
      <c r="AC993" s="33"/>
      <c r="AD993" s="33"/>
      <c r="AE993" s="33"/>
      <c r="AT993" s="16" t="s">
        <v>141</v>
      </c>
      <c r="AU993" s="16" t="s">
        <v>84</v>
      </c>
    </row>
    <row r="994" spans="1:65" s="2" customFormat="1" ht="24.15" customHeight="1">
      <c r="A994" s="33"/>
      <c r="B994" s="34"/>
      <c r="C994" s="186" t="s">
        <v>776</v>
      </c>
      <c r="D994" s="186" t="s">
        <v>135</v>
      </c>
      <c r="E994" s="187" t="s">
        <v>1337</v>
      </c>
      <c r="F994" s="188" t="s">
        <v>1338</v>
      </c>
      <c r="G994" s="189" t="s">
        <v>1331</v>
      </c>
      <c r="H994" s="190">
        <v>1</v>
      </c>
      <c r="I994" s="191"/>
      <c r="J994" s="192">
        <f>ROUND(I994*H994,2)</f>
        <v>0</v>
      </c>
      <c r="K994" s="193"/>
      <c r="L994" s="38"/>
      <c r="M994" s="194" t="s">
        <v>1</v>
      </c>
      <c r="N994" s="195" t="s">
        <v>42</v>
      </c>
      <c r="O994" s="70"/>
      <c r="P994" s="196">
        <f>O994*H994</f>
        <v>0</v>
      </c>
      <c r="Q994" s="196">
        <v>0</v>
      </c>
      <c r="R994" s="196">
        <f>Q994*H994</f>
        <v>0</v>
      </c>
      <c r="S994" s="196">
        <v>0</v>
      </c>
      <c r="T994" s="197">
        <f>S994*H994</f>
        <v>0</v>
      </c>
      <c r="U994" s="33"/>
      <c r="V994" s="33"/>
      <c r="W994" s="33"/>
      <c r="X994" s="33"/>
      <c r="Y994" s="33"/>
      <c r="Z994" s="33"/>
      <c r="AA994" s="33"/>
      <c r="AB994" s="33"/>
      <c r="AC994" s="33"/>
      <c r="AD994" s="33"/>
      <c r="AE994" s="33"/>
      <c r="AR994" s="198" t="s">
        <v>182</v>
      </c>
      <c r="AT994" s="198" t="s">
        <v>135</v>
      </c>
      <c r="AU994" s="198" t="s">
        <v>84</v>
      </c>
      <c r="AY994" s="16" t="s">
        <v>132</v>
      </c>
      <c r="BE994" s="199">
        <f>IF(N994="základní",J994,0)</f>
        <v>0</v>
      </c>
      <c r="BF994" s="199">
        <f>IF(N994="snížená",J994,0)</f>
        <v>0</v>
      </c>
      <c r="BG994" s="199">
        <f>IF(N994="zákl. přenesená",J994,0)</f>
        <v>0</v>
      </c>
      <c r="BH994" s="199">
        <f>IF(N994="sníž. přenesená",J994,0)</f>
        <v>0</v>
      </c>
      <c r="BI994" s="199">
        <f>IF(N994="nulová",J994,0)</f>
        <v>0</v>
      </c>
      <c r="BJ994" s="16" t="s">
        <v>84</v>
      </c>
      <c r="BK994" s="199">
        <f>ROUND(I994*H994,2)</f>
        <v>0</v>
      </c>
      <c r="BL994" s="16" t="s">
        <v>182</v>
      </c>
      <c r="BM994" s="198" t="s">
        <v>1339</v>
      </c>
    </row>
    <row r="995" spans="1:65" s="2" customFormat="1" ht="10">
      <c r="A995" s="33"/>
      <c r="B995" s="34"/>
      <c r="C995" s="35"/>
      <c r="D995" s="200" t="s">
        <v>141</v>
      </c>
      <c r="E995" s="35"/>
      <c r="F995" s="201" t="s">
        <v>1338</v>
      </c>
      <c r="G995" s="35"/>
      <c r="H995" s="35"/>
      <c r="I995" s="202"/>
      <c r="J995" s="35"/>
      <c r="K995" s="35"/>
      <c r="L995" s="38"/>
      <c r="M995" s="203"/>
      <c r="N995" s="204"/>
      <c r="O995" s="70"/>
      <c r="P995" s="70"/>
      <c r="Q995" s="70"/>
      <c r="R995" s="70"/>
      <c r="S995" s="70"/>
      <c r="T995" s="71"/>
      <c r="U995" s="33"/>
      <c r="V995" s="33"/>
      <c r="W995" s="33"/>
      <c r="X995" s="33"/>
      <c r="Y995" s="33"/>
      <c r="Z995" s="33"/>
      <c r="AA995" s="33"/>
      <c r="AB995" s="33"/>
      <c r="AC995" s="33"/>
      <c r="AD995" s="33"/>
      <c r="AE995" s="33"/>
      <c r="AT995" s="16" t="s">
        <v>141</v>
      </c>
      <c r="AU995" s="16" t="s">
        <v>84</v>
      </c>
    </row>
    <row r="996" spans="1:65" s="2" customFormat="1" ht="24.15" customHeight="1">
      <c r="A996" s="33"/>
      <c r="B996" s="34"/>
      <c r="C996" s="186" t="s">
        <v>1340</v>
      </c>
      <c r="D996" s="186" t="s">
        <v>135</v>
      </c>
      <c r="E996" s="187" t="s">
        <v>1341</v>
      </c>
      <c r="F996" s="188" t="s">
        <v>1342</v>
      </c>
      <c r="G996" s="189" t="s">
        <v>1331</v>
      </c>
      <c r="H996" s="190">
        <v>1</v>
      </c>
      <c r="I996" s="191"/>
      <c r="J996" s="192">
        <f>ROUND(I996*H996,2)</f>
        <v>0</v>
      </c>
      <c r="K996" s="193"/>
      <c r="L996" s="38"/>
      <c r="M996" s="194" t="s">
        <v>1</v>
      </c>
      <c r="N996" s="195" t="s">
        <v>42</v>
      </c>
      <c r="O996" s="70"/>
      <c r="P996" s="196">
        <f>O996*H996</f>
        <v>0</v>
      </c>
      <c r="Q996" s="196">
        <v>0</v>
      </c>
      <c r="R996" s="196">
        <f>Q996*H996</f>
        <v>0</v>
      </c>
      <c r="S996" s="196">
        <v>0</v>
      </c>
      <c r="T996" s="197">
        <f>S996*H996</f>
        <v>0</v>
      </c>
      <c r="U996" s="33"/>
      <c r="V996" s="33"/>
      <c r="W996" s="33"/>
      <c r="X996" s="33"/>
      <c r="Y996" s="33"/>
      <c r="Z996" s="33"/>
      <c r="AA996" s="33"/>
      <c r="AB996" s="33"/>
      <c r="AC996" s="33"/>
      <c r="AD996" s="33"/>
      <c r="AE996" s="33"/>
      <c r="AR996" s="198" t="s">
        <v>182</v>
      </c>
      <c r="AT996" s="198" t="s">
        <v>135</v>
      </c>
      <c r="AU996" s="198" t="s">
        <v>84</v>
      </c>
      <c r="AY996" s="16" t="s">
        <v>132</v>
      </c>
      <c r="BE996" s="199">
        <f>IF(N996="základní",J996,0)</f>
        <v>0</v>
      </c>
      <c r="BF996" s="199">
        <f>IF(N996="snížená",J996,0)</f>
        <v>0</v>
      </c>
      <c r="BG996" s="199">
        <f>IF(N996="zákl. přenesená",J996,0)</f>
        <v>0</v>
      </c>
      <c r="BH996" s="199">
        <f>IF(N996="sníž. přenesená",J996,0)</f>
        <v>0</v>
      </c>
      <c r="BI996" s="199">
        <f>IF(N996="nulová",J996,0)</f>
        <v>0</v>
      </c>
      <c r="BJ996" s="16" t="s">
        <v>84</v>
      </c>
      <c r="BK996" s="199">
        <f>ROUND(I996*H996,2)</f>
        <v>0</v>
      </c>
      <c r="BL996" s="16" t="s">
        <v>182</v>
      </c>
      <c r="BM996" s="198" t="s">
        <v>1343</v>
      </c>
    </row>
    <row r="997" spans="1:65" s="2" customFormat="1" ht="10">
      <c r="A997" s="33"/>
      <c r="B997" s="34"/>
      <c r="C997" s="35"/>
      <c r="D997" s="200" t="s">
        <v>141</v>
      </c>
      <c r="E997" s="35"/>
      <c r="F997" s="201" t="s">
        <v>1342</v>
      </c>
      <c r="G997" s="35"/>
      <c r="H997" s="35"/>
      <c r="I997" s="202"/>
      <c r="J997" s="35"/>
      <c r="K997" s="35"/>
      <c r="L997" s="38"/>
      <c r="M997" s="203"/>
      <c r="N997" s="204"/>
      <c r="O997" s="70"/>
      <c r="P997" s="70"/>
      <c r="Q997" s="70"/>
      <c r="R997" s="70"/>
      <c r="S997" s="70"/>
      <c r="T997" s="71"/>
      <c r="U997" s="33"/>
      <c r="V997" s="33"/>
      <c r="W997" s="33"/>
      <c r="X997" s="33"/>
      <c r="Y997" s="33"/>
      <c r="Z997" s="33"/>
      <c r="AA997" s="33"/>
      <c r="AB997" s="33"/>
      <c r="AC997" s="33"/>
      <c r="AD997" s="33"/>
      <c r="AE997" s="33"/>
      <c r="AT997" s="16" t="s">
        <v>141</v>
      </c>
      <c r="AU997" s="16" t="s">
        <v>84</v>
      </c>
    </row>
    <row r="998" spans="1:65" s="2" customFormat="1" ht="24.15" customHeight="1">
      <c r="A998" s="33"/>
      <c r="B998" s="34"/>
      <c r="C998" s="186" t="s">
        <v>781</v>
      </c>
      <c r="D998" s="186" t="s">
        <v>135</v>
      </c>
      <c r="E998" s="187" t="s">
        <v>1344</v>
      </c>
      <c r="F998" s="188" t="s">
        <v>1345</v>
      </c>
      <c r="G998" s="189" t="s">
        <v>1331</v>
      </c>
      <c r="H998" s="190">
        <v>1</v>
      </c>
      <c r="I998" s="191"/>
      <c r="J998" s="192">
        <f>ROUND(I998*H998,2)</f>
        <v>0</v>
      </c>
      <c r="K998" s="193"/>
      <c r="L998" s="38"/>
      <c r="M998" s="194" t="s">
        <v>1</v>
      </c>
      <c r="N998" s="195" t="s">
        <v>42</v>
      </c>
      <c r="O998" s="70"/>
      <c r="P998" s="196">
        <f>O998*H998</f>
        <v>0</v>
      </c>
      <c r="Q998" s="196">
        <v>0</v>
      </c>
      <c r="R998" s="196">
        <f>Q998*H998</f>
        <v>0</v>
      </c>
      <c r="S998" s="196">
        <v>0</v>
      </c>
      <c r="T998" s="197">
        <f>S998*H998</f>
        <v>0</v>
      </c>
      <c r="U998" s="33"/>
      <c r="V998" s="33"/>
      <c r="W998" s="33"/>
      <c r="X998" s="33"/>
      <c r="Y998" s="33"/>
      <c r="Z998" s="33"/>
      <c r="AA998" s="33"/>
      <c r="AB998" s="33"/>
      <c r="AC998" s="33"/>
      <c r="AD998" s="33"/>
      <c r="AE998" s="33"/>
      <c r="AR998" s="198" t="s">
        <v>182</v>
      </c>
      <c r="AT998" s="198" t="s">
        <v>135</v>
      </c>
      <c r="AU998" s="198" t="s">
        <v>84</v>
      </c>
      <c r="AY998" s="16" t="s">
        <v>132</v>
      </c>
      <c r="BE998" s="199">
        <f>IF(N998="základní",J998,0)</f>
        <v>0</v>
      </c>
      <c r="BF998" s="199">
        <f>IF(N998="snížená",J998,0)</f>
        <v>0</v>
      </c>
      <c r="BG998" s="199">
        <f>IF(N998="zákl. přenesená",J998,0)</f>
        <v>0</v>
      </c>
      <c r="BH998" s="199">
        <f>IF(N998="sníž. přenesená",J998,0)</f>
        <v>0</v>
      </c>
      <c r="BI998" s="199">
        <f>IF(N998="nulová",J998,0)</f>
        <v>0</v>
      </c>
      <c r="BJ998" s="16" t="s">
        <v>84</v>
      </c>
      <c r="BK998" s="199">
        <f>ROUND(I998*H998,2)</f>
        <v>0</v>
      </c>
      <c r="BL998" s="16" t="s">
        <v>182</v>
      </c>
      <c r="BM998" s="198" t="s">
        <v>1346</v>
      </c>
    </row>
    <row r="999" spans="1:65" s="2" customFormat="1" ht="18">
      <c r="A999" s="33"/>
      <c r="B999" s="34"/>
      <c r="C999" s="35"/>
      <c r="D999" s="200" t="s">
        <v>141</v>
      </c>
      <c r="E999" s="35"/>
      <c r="F999" s="201" t="s">
        <v>1345</v>
      </c>
      <c r="G999" s="35"/>
      <c r="H999" s="35"/>
      <c r="I999" s="202"/>
      <c r="J999" s="35"/>
      <c r="K999" s="35"/>
      <c r="L999" s="38"/>
      <c r="M999" s="203"/>
      <c r="N999" s="204"/>
      <c r="O999" s="70"/>
      <c r="P999" s="70"/>
      <c r="Q999" s="70"/>
      <c r="R999" s="70"/>
      <c r="S999" s="70"/>
      <c r="T999" s="71"/>
      <c r="U999" s="33"/>
      <c r="V999" s="33"/>
      <c r="W999" s="33"/>
      <c r="X999" s="33"/>
      <c r="Y999" s="33"/>
      <c r="Z999" s="33"/>
      <c r="AA999" s="33"/>
      <c r="AB999" s="33"/>
      <c r="AC999" s="33"/>
      <c r="AD999" s="33"/>
      <c r="AE999" s="33"/>
      <c r="AT999" s="16" t="s">
        <v>141</v>
      </c>
      <c r="AU999" s="16" t="s">
        <v>84</v>
      </c>
    </row>
    <row r="1000" spans="1:65" s="2" customFormat="1" ht="24.15" customHeight="1">
      <c r="A1000" s="33"/>
      <c r="B1000" s="34"/>
      <c r="C1000" s="186" t="s">
        <v>1347</v>
      </c>
      <c r="D1000" s="186" t="s">
        <v>135</v>
      </c>
      <c r="E1000" s="187" t="s">
        <v>1348</v>
      </c>
      <c r="F1000" s="188" t="s">
        <v>1349</v>
      </c>
      <c r="G1000" s="189" t="s">
        <v>1331</v>
      </c>
      <c r="H1000" s="190">
        <v>1</v>
      </c>
      <c r="I1000" s="191"/>
      <c r="J1000" s="192">
        <f>ROUND(I1000*H1000,2)</f>
        <v>0</v>
      </c>
      <c r="K1000" s="193"/>
      <c r="L1000" s="38"/>
      <c r="M1000" s="194" t="s">
        <v>1</v>
      </c>
      <c r="N1000" s="195" t="s">
        <v>42</v>
      </c>
      <c r="O1000" s="70"/>
      <c r="P1000" s="196">
        <f>O1000*H1000</f>
        <v>0</v>
      </c>
      <c r="Q1000" s="196">
        <v>0</v>
      </c>
      <c r="R1000" s="196">
        <f>Q1000*H1000</f>
        <v>0</v>
      </c>
      <c r="S1000" s="196">
        <v>0</v>
      </c>
      <c r="T1000" s="197">
        <f>S1000*H1000</f>
        <v>0</v>
      </c>
      <c r="U1000" s="33"/>
      <c r="V1000" s="33"/>
      <c r="W1000" s="33"/>
      <c r="X1000" s="33"/>
      <c r="Y1000" s="33"/>
      <c r="Z1000" s="33"/>
      <c r="AA1000" s="33"/>
      <c r="AB1000" s="33"/>
      <c r="AC1000" s="33"/>
      <c r="AD1000" s="33"/>
      <c r="AE1000" s="33"/>
      <c r="AR1000" s="198" t="s">
        <v>182</v>
      </c>
      <c r="AT1000" s="198" t="s">
        <v>135</v>
      </c>
      <c r="AU1000" s="198" t="s">
        <v>84</v>
      </c>
      <c r="AY1000" s="16" t="s">
        <v>132</v>
      </c>
      <c r="BE1000" s="199">
        <f>IF(N1000="základní",J1000,0)</f>
        <v>0</v>
      </c>
      <c r="BF1000" s="199">
        <f>IF(N1000="snížená",J1000,0)</f>
        <v>0</v>
      </c>
      <c r="BG1000" s="199">
        <f>IF(N1000="zákl. přenesená",J1000,0)</f>
        <v>0</v>
      </c>
      <c r="BH1000" s="199">
        <f>IF(N1000="sníž. přenesená",J1000,0)</f>
        <v>0</v>
      </c>
      <c r="BI1000" s="199">
        <f>IF(N1000="nulová",J1000,0)</f>
        <v>0</v>
      </c>
      <c r="BJ1000" s="16" t="s">
        <v>84</v>
      </c>
      <c r="BK1000" s="199">
        <f>ROUND(I1000*H1000,2)</f>
        <v>0</v>
      </c>
      <c r="BL1000" s="16" t="s">
        <v>182</v>
      </c>
      <c r="BM1000" s="198" t="s">
        <v>1350</v>
      </c>
    </row>
    <row r="1001" spans="1:65" s="2" customFormat="1" ht="18">
      <c r="A1001" s="33"/>
      <c r="B1001" s="34"/>
      <c r="C1001" s="35"/>
      <c r="D1001" s="200" t="s">
        <v>141</v>
      </c>
      <c r="E1001" s="35"/>
      <c r="F1001" s="201" t="s">
        <v>1349</v>
      </c>
      <c r="G1001" s="35"/>
      <c r="H1001" s="35"/>
      <c r="I1001" s="202"/>
      <c r="J1001" s="35"/>
      <c r="K1001" s="35"/>
      <c r="L1001" s="38"/>
      <c r="M1001" s="203"/>
      <c r="N1001" s="204"/>
      <c r="O1001" s="70"/>
      <c r="P1001" s="70"/>
      <c r="Q1001" s="70"/>
      <c r="R1001" s="70"/>
      <c r="S1001" s="70"/>
      <c r="T1001" s="71"/>
      <c r="U1001" s="33"/>
      <c r="V1001" s="33"/>
      <c r="W1001" s="33"/>
      <c r="X1001" s="33"/>
      <c r="Y1001" s="33"/>
      <c r="Z1001" s="33"/>
      <c r="AA1001" s="33"/>
      <c r="AB1001" s="33"/>
      <c r="AC1001" s="33"/>
      <c r="AD1001" s="33"/>
      <c r="AE1001" s="33"/>
      <c r="AT1001" s="16" t="s">
        <v>141</v>
      </c>
      <c r="AU1001" s="16" t="s">
        <v>84</v>
      </c>
    </row>
    <row r="1002" spans="1:65" s="2" customFormat="1" ht="24.15" customHeight="1">
      <c r="A1002" s="33"/>
      <c r="B1002" s="34"/>
      <c r="C1002" s="186" t="s">
        <v>786</v>
      </c>
      <c r="D1002" s="186" t="s">
        <v>135</v>
      </c>
      <c r="E1002" s="187" t="s">
        <v>1351</v>
      </c>
      <c r="F1002" s="188" t="s">
        <v>1352</v>
      </c>
      <c r="G1002" s="189" t="s">
        <v>1331</v>
      </c>
      <c r="H1002" s="190">
        <v>1</v>
      </c>
      <c r="I1002" s="191"/>
      <c r="J1002" s="192">
        <f>ROUND(I1002*H1002,2)</f>
        <v>0</v>
      </c>
      <c r="K1002" s="193"/>
      <c r="L1002" s="38"/>
      <c r="M1002" s="194" t="s">
        <v>1</v>
      </c>
      <c r="N1002" s="195" t="s">
        <v>42</v>
      </c>
      <c r="O1002" s="70"/>
      <c r="P1002" s="196">
        <f>O1002*H1002</f>
        <v>0</v>
      </c>
      <c r="Q1002" s="196">
        <v>0</v>
      </c>
      <c r="R1002" s="196">
        <f>Q1002*H1002</f>
        <v>0</v>
      </c>
      <c r="S1002" s="196">
        <v>0</v>
      </c>
      <c r="T1002" s="197">
        <f>S1002*H1002</f>
        <v>0</v>
      </c>
      <c r="U1002" s="33"/>
      <c r="V1002" s="33"/>
      <c r="W1002" s="33"/>
      <c r="X1002" s="33"/>
      <c r="Y1002" s="33"/>
      <c r="Z1002" s="33"/>
      <c r="AA1002" s="33"/>
      <c r="AB1002" s="33"/>
      <c r="AC1002" s="33"/>
      <c r="AD1002" s="33"/>
      <c r="AE1002" s="33"/>
      <c r="AR1002" s="198" t="s">
        <v>182</v>
      </c>
      <c r="AT1002" s="198" t="s">
        <v>135</v>
      </c>
      <c r="AU1002" s="198" t="s">
        <v>84</v>
      </c>
      <c r="AY1002" s="16" t="s">
        <v>132</v>
      </c>
      <c r="BE1002" s="199">
        <f>IF(N1002="základní",J1002,0)</f>
        <v>0</v>
      </c>
      <c r="BF1002" s="199">
        <f>IF(N1002="snížená",J1002,0)</f>
        <v>0</v>
      </c>
      <c r="BG1002" s="199">
        <f>IF(N1002="zákl. přenesená",J1002,0)</f>
        <v>0</v>
      </c>
      <c r="BH1002" s="199">
        <f>IF(N1002="sníž. přenesená",J1002,0)</f>
        <v>0</v>
      </c>
      <c r="BI1002" s="199">
        <f>IF(N1002="nulová",J1002,0)</f>
        <v>0</v>
      </c>
      <c r="BJ1002" s="16" t="s">
        <v>84</v>
      </c>
      <c r="BK1002" s="199">
        <f>ROUND(I1002*H1002,2)</f>
        <v>0</v>
      </c>
      <c r="BL1002" s="16" t="s">
        <v>182</v>
      </c>
      <c r="BM1002" s="198" t="s">
        <v>1353</v>
      </c>
    </row>
    <row r="1003" spans="1:65" s="2" customFormat="1" ht="10">
      <c r="A1003" s="33"/>
      <c r="B1003" s="34"/>
      <c r="C1003" s="35"/>
      <c r="D1003" s="200" t="s">
        <v>141</v>
      </c>
      <c r="E1003" s="35"/>
      <c r="F1003" s="201" t="s">
        <v>1352</v>
      </c>
      <c r="G1003" s="35"/>
      <c r="H1003" s="35"/>
      <c r="I1003" s="202"/>
      <c r="J1003" s="35"/>
      <c r="K1003" s="35"/>
      <c r="L1003" s="38"/>
      <c r="M1003" s="203"/>
      <c r="N1003" s="204"/>
      <c r="O1003" s="70"/>
      <c r="P1003" s="70"/>
      <c r="Q1003" s="70"/>
      <c r="R1003" s="70"/>
      <c r="S1003" s="70"/>
      <c r="T1003" s="71"/>
      <c r="U1003" s="33"/>
      <c r="V1003" s="33"/>
      <c r="W1003" s="33"/>
      <c r="X1003" s="33"/>
      <c r="Y1003" s="33"/>
      <c r="Z1003" s="33"/>
      <c r="AA1003" s="33"/>
      <c r="AB1003" s="33"/>
      <c r="AC1003" s="33"/>
      <c r="AD1003" s="33"/>
      <c r="AE1003" s="33"/>
      <c r="AT1003" s="16" t="s">
        <v>141</v>
      </c>
      <c r="AU1003" s="16" t="s">
        <v>84</v>
      </c>
    </row>
    <row r="1004" spans="1:65" s="2" customFormat="1" ht="24.15" customHeight="1">
      <c r="A1004" s="33"/>
      <c r="B1004" s="34"/>
      <c r="C1004" s="186" t="s">
        <v>1354</v>
      </c>
      <c r="D1004" s="186" t="s">
        <v>135</v>
      </c>
      <c r="E1004" s="187" t="s">
        <v>1355</v>
      </c>
      <c r="F1004" s="188" t="s">
        <v>1356</v>
      </c>
      <c r="G1004" s="189" t="s">
        <v>1331</v>
      </c>
      <c r="H1004" s="190">
        <v>1</v>
      </c>
      <c r="I1004" s="191"/>
      <c r="J1004" s="192">
        <f>ROUND(I1004*H1004,2)</f>
        <v>0</v>
      </c>
      <c r="K1004" s="193"/>
      <c r="L1004" s="38"/>
      <c r="M1004" s="194" t="s">
        <v>1</v>
      </c>
      <c r="N1004" s="195" t="s">
        <v>42</v>
      </c>
      <c r="O1004" s="70"/>
      <c r="P1004" s="196">
        <f>O1004*H1004</f>
        <v>0</v>
      </c>
      <c r="Q1004" s="196">
        <v>0</v>
      </c>
      <c r="R1004" s="196">
        <f>Q1004*H1004</f>
        <v>0</v>
      </c>
      <c r="S1004" s="196">
        <v>0</v>
      </c>
      <c r="T1004" s="197">
        <f>S1004*H1004</f>
        <v>0</v>
      </c>
      <c r="U1004" s="33"/>
      <c r="V1004" s="33"/>
      <c r="W1004" s="33"/>
      <c r="X1004" s="33"/>
      <c r="Y1004" s="33"/>
      <c r="Z1004" s="33"/>
      <c r="AA1004" s="33"/>
      <c r="AB1004" s="33"/>
      <c r="AC1004" s="33"/>
      <c r="AD1004" s="33"/>
      <c r="AE1004" s="33"/>
      <c r="AR1004" s="198" t="s">
        <v>182</v>
      </c>
      <c r="AT1004" s="198" t="s">
        <v>135</v>
      </c>
      <c r="AU1004" s="198" t="s">
        <v>84</v>
      </c>
      <c r="AY1004" s="16" t="s">
        <v>132</v>
      </c>
      <c r="BE1004" s="199">
        <f>IF(N1004="základní",J1004,0)</f>
        <v>0</v>
      </c>
      <c r="BF1004" s="199">
        <f>IF(N1004="snížená",J1004,0)</f>
        <v>0</v>
      </c>
      <c r="BG1004" s="199">
        <f>IF(N1004="zákl. přenesená",J1004,0)</f>
        <v>0</v>
      </c>
      <c r="BH1004" s="199">
        <f>IF(N1004="sníž. přenesená",J1004,0)</f>
        <v>0</v>
      </c>
      <c r="BI1004" s="199">
        <f>IF(N1004="nulová",J1004,0)</f>
        <v>0</v>
      </c>
      <c r="BJ1004" s="16" t="s">
        <v>84</v>
      </c>
      <c r="BK1004" s="199">
        <f>ROUND(I1004*H1004,2)</f>
        <v>0</v>
      </c>
      <c r="BL1004" s="16" t="s">
        <v>182</v>
      </c>
      <c r="BM1004" s="198" t="s">
        <v>1357</v>
      </c>
    </row>
    <row r="1005" spans="1:65" s="2" customFormat="1" ht="10">
      <c r="A1005" s="33"/>
      <c r="B1005" s="34"/>
      <c r="C1005" s="35"/>
      <c r="D1005" s="200" t="s">
        <v>141</v>
      </c>
      <c r="E1005" s="35"/>
      <c r="F1005" s="201" t="s">
        <v>1356</v>
      </c>
      <c r="G1005" s="35"/>
      <c r="H1005" s="35"/>
      <c r="I1005" s="202"/>
      <c r="J1005" s="35"/>
      <c r="K1005" s="35"/>
      <c r="L1005" s="38"/>
      <c r="M1005" s="203"/>
      <c r="N1005" s="204"/>
      <c r="O1005" s="70"/>
      <c r="P1005" s="70"/>
      <c r="Q1005" s="70"/>
      <c r="R1005" s="70"/>
      <c r="S1005" s="70"/>
      <c r="T1005" s="71"/>
      <c r="U1005" s="33"/>
      <c r="V1005" s="33"/>
      <c r="W1005" s="33"/>
      <c r="X1005" s="33"/>
      <c r="Y1005" s="33"/>
      <c r="Z1005" s="33"/>
      <c r="AA1005" s="33"/>
      <c r="AB1005" s="33"/>
      <c r="AC1005" s="33"/>
      <c r="AD1005" s="33"/>
      <c r="AE1005" s="33"/>
      <c r="AT1005" s="16" t="s">
        <v>141</v>
      </c>
      <c r="AU1005" s="16" t="s">
        <v>84</v>
      </c>
    </row>
    <row r="1006" spans="1:65" s="2" customFormat="1" ht="24.15" customHeight="1">
      <c r="A1006" s="33"/>
      <c r="B1006" s="34"/>
      <c r="C1006" s="186" t="s">
        <v>790</v>
      </c>
      <c r="D1006" s="186" t="s">
        <v>135</v>
      </c>
      <c r="E1006" s="187" t="s">
        <v>1358</v>
      </c>
      <c r="F1006" s="188" t="s">
        <v>1359</v>
      </c>
      <c r="G1006" s="189" t="s">
        <v>1331</v>
      </c>
      <c r="H1006" s="190">
        <v>1</v>
      </c>
      <c r="I1006" s="191"/>
      <c r="J1006" s="192">
        <f>ROUND(I1006*H1006,2)</f>
        <v>0</v>
      </c>
      <c r="K1006" s="193"/>
      <c r="L1006" s="38"/>
      <c r="M1006" s="194" t="s">
        <v>1</v>
      </c>
      <c r="N1006" s="195" t="s">
        <v>42</v>
      </c>
      <c r="O1006" s="70"/>
      <c r="P1006" s="196">
        <f>O1006*H1006</f>
        <v>0</v>
      </c>
      <c r="Q1006" s="196">
        <v>0</v>
      </c>
      <c r="R1006" s="196">
        <f>Q1006*H1006</f>
        <v>0</v>
      </c>
      <c r="S1006" s="196">
        <v>0</v>
      </c>
      <c r="T1006" s="197">
        <f>S1006*H1006</f>
        <v>0</v>
      </c>
      <c r="U1006" s="33"/>
      <c r="V1006" s="33"/>
      <c r="W1006" s="33"/>
      <c r="X1006" s="33"/>
      <c r="Y1006" s="33"/>
      <c r="Z1006" s="33"/>
      <c r="AA1006" s="33"/>
      <c r="AB1006" s="33"/>
      <c r="AC1006" s="33"/>
      <c r="AD1006" s="33"/>
      <c r="AE1006" s="33"/>
      <c r="AR1006" s="198" t="s">
        <v>182</v>
      </c>
      <c r="AT1006" s="198" t="s">
        <v>135</v>
      </c>
      <c r="AU1006" s="198" t="s">
        <v>84</v>
      </c>
      <c r="AY1006" s="16" t="s">
        <v>132</v>
      </c>
      <c r="BE1006" s="199">
        <f>IF(N1006="základní",J1006,0)</f>
        <v>0</v>
      </c>
      <c r="BF1006" s="199">
        <f>IF(N1006="snížená",J1006,0)</f>
        <v>0</v>
      </c>
      <c r="BG1006" s="199">
        <f>IF(N1006="zákl. přenesená",J1006,0)</f>
        <v>0</v>
      </c>
      <c r="BH1006" s="199">
        <f>IF(N1006="sníž. přenesená",J1006,0)</f>
        <v>0</v>
      </c>
      <c r="BI1006" s="199">
        <f>IF(N1006="nulová",J1006,0)</f>
        <v>0</v>
      </c>
      <c r="BJ1006" s="16" t="s">
        <v>84</v>
      </c>
      <c r="BK1006" s="199">
        <f>ROUND(I1006*H1006,2)</f>
        <v>0</v>
      </c>
      <c r="BL1006" s="16" t="s">
        <v>182</v>
      </c>
      <c r="BM1006" s="198" t="s">
        <v>1360</v>
      </c>
    </row>
    <row r="1007" spans="1:65" s="2" customFormat="1" ht="10">
      <c r="A1007" s="33"/>
      <c r="B1007" s="34"/>
      <c r="C1007" s="35"/>
      <c r="D1007" s="200" t="s">
        <v>141</v>
      </c>
      <c r="E1007" s="35"/>
      <c r="F1007" s="201" t="s">
        <v>1359</v>
      </c>
      <c r="G1007" s="35"/>
      <c r="H1007" s="35"/>
      <c r="I1007" s="202"/>
      <c r="J1007" s="35"/>
      <c r="K1007" s="35"/>
      <c r="L1007" s="38"/>
      <c r="M1007" s="203"/>
      <c r="N1007" s="204"/>
      <c r="O1007" s="70"/>
      <c r="P1007" s="70"/>
      <c r="Q1007" s="70"/>
      <c r="R1007" s="70"/>
      <c r="S1007" s="70"/>
      <c r="T1007" s="71"/>
      <c r="U1007" s="33"/>
      <c r="V1007" s="33"/>
      <c r="W1007" s="33"/>
      <c r="X1007" s="33"/>
      <c r="Y1007" s="33"/>
      <c r="Z1007" s="33"/>
      <c r="AA1007" s="33"/>
      <c r="AB1007" s="33"/>
      <c r="AC1007" s="33"/>
      <c r="AD1007" s="33"/>
      <c r="AE1007" s="33"/>
      <c r="AT1007" s="16" t="s">
        <v>141</v>
      </c>
      <c r="AU1007" s="16" t="s">
        <v>84</v>
      </c>
    </row>
    <row r="1008" spans="1:65" s="2" customFormat="1" ht="24.15" customHeight="1">
      <c r="A1008" s="33"/>
      <c r="B1008" s="34"/>
      <c r="C1008" s="186" t="s">
        <v>1361</v>
      </c>
      <c r="D1008" s="186" t="s">
        <v>135</v>
      </c>
      <c r="E1008" s="187" t="s">
        <v>1362</v>
      </c>
      <c r="F1008" s="188" t="s">
        <v>1363</v>
      </c>
      <c r="G1008" s="189" t="s">
        <v>1331</v>
      </c>
      <c r="H1008" s="190">
        <v>1</v>
      </c>
      <c r="I1008" s="191"/>
      <c r="J1008" s="192">
        <f>ROUND(I1008*H1008,2)</f>
        <v>0</v>
      </c>
      <c r="K1008" s="193"/>
      <c r="L1008" s="38"/>
      <c r="M1008" s="194" t="s">
        <v>1</v>
      </c>
      <c r="N1008" s="195" t="s">
        <v>42</v>
      </c>
      <c r="O1008" s="70"/>
      <c r="P1008" s="196">
        <f>O1008*H1008</f>
        <v>0</v>
      </c>
      <c r="Q1008" s="196">
        <v>0</v>
      </c>
      <c r="R1008" s="196">
        <f>Q1008*H1008</f>
        <v>0</v>
      </c>
      <c r="S1008" s="196">
        <v>0</v>
      </c>
      <c r="T1008" s="197">
        <f>S1008*H1008</f>
        <v>0</v>
      </c>
      <c r="U1008" s="33"/>
      <c r="V1008" s="33"/>
      <c r="W1008" s="33"/>
      <c r="X1008" s="33"/>
      <c r="Y1008" s="33"/>
      <c r="Z1008" s="33"/>
      <c r="AA1008" s="33"/>
      <c r="AB1008" s="33"/>
      <c r="AC1008" s="33"/>
      <c r="AD1008" s="33"/>
      <c r="AE1008" s="33"/>
      <c r="AR1008" s="198" t="s">
        <v>182</v>
      </c>
      <c r="AT1008" s="198" t="s">
        <v>135</v>
      </c>
      <c r="AU1008" s="198" t="s">
        <v>84</v>
      </c>
      <c r="AY1008" s="16" t="s">
        <v>132</v>
      </c>
      <c r="BE1008" s="199">
        <f>IF(N1008="základní",J1008,0)</f>
        <v>0</v>
      </c>
      <c r="BF1008" s="199">
        <f>IF(N1008="snížená",J1008,0)</f>
        <v>0</v>
      </c>
      <c r="BG1008" s="199">
        <f>IF(N1008="zákl. přenesená",J1008,0)</f>
        <v>0</v>
      </c>
      <c r="BH1008" s="199">
        <f>IF(N1008="sníž. přenesená",J1008,0)</f>
        <v>0</v>
      </c>
      <c r="BI1008" s="199">
        <f>IF(N1008="nulová",J1008,0)</f>
        <v>0</v>
      </c>
      <c r="BJ1008" s="16" t="s">
        <v>84</v>
      </c>
      <c r="BK1008" s="199">
        <f>ROUND(I1008*H1008,2)</f>
        <v>0</v>
      </c>
      <c r="BL1008" s="16" t="s">
        <v>182</v>
      </c>
      <c r="BM1008" s="198" t="s">
        <v>1364</v>
      </c>
    </row>
    <row r="1009" spans="1:65" s="2" customFormat="1" ht="18">
      <c r="A1009" s="33"/>
      <c r="B1009" s="34"/>
      <c r="C1009" s="35"/>
      <c r="D1009" s="200" t="s">
        <v>141</v>
      </c>
      <c r="E1009" s="35"/>
      <c r="F1009" s="201" t="s">
        <v>1363</v>
      </c>
      <c r="G1009" s="35"/>
      <c r="H1009" s="35"/>
      <c r="I1009" s="202"/>
      <c r="J1009" s="35"/>
      <c r="K1009" s="35"/>
      <c r="L1009" s="38"/>
      <c r="M1009" s="203"/>
      <c r="N1009" s="204"/>
      <c r="O1009" s="70"/>
      <c r="P1009" s="70"/>
      <c r="Q1009" s="70"/>
      <c r="R1009" s="70"/>
      <c r="S1009" s="70"/>
      <c r="T1009" s="71"/>
      <c r="U1009" s="33"/>
      <c r="V1009" s="33"/>
      <c r="W1009" s="33"/>
      <c r="X1009" s="33"/>
      <c r="Y1009" s="33"/>
      <c r="Z1009" s="33"/>
      <c r="AA1009" s="33"/>
      <c r="AB1009" s="33"/>
      <c r="AC1009" s="33"/>
      <c r="AD1009" s="33"/>
      <c r="AE1009" s="33"/>
      <c r="AT1009" s="16" t="s">
        <v>141</v>
      </c>
      <c r="AU1009" s="16" t="s">
        <v>84</v>
      </c>
    </row>
    <row r="1010" spans="1:65" s="2" customFormat="1" ht="24.15" customHeight="1">
      <c r="A1010" s="33"/>
      <c r="B1010" s="34"/>
      <c r="C1010" s="186" t="s">
        <v>794</v>
      </c>
      <c r="D1010" s="186" t="s">
        <v>135</v>
      </c>
      <c r="E1010" s="187" t="s">
        <v>1365</v>
      </c>
      <c r="F1010" s="188" t="s">
        <v>1366</v>
      </c>
      <c r="G1010" s="189" t="s">
        <v>237</v>
      </c>
      <c r="H1010" s="190">
        <v>5</v>
      </c>
      <c r="I1010" s="191"/>
      <c r="J1010" s="192">
        <f>ROUND(I1010*H1010,2)</f>
        <v>0</v>
      </c>
      <c r="K1010" s="193"/>
      <c r="L1010" s="38"/>
      <c r="M1010" s="194" t="s">
        <v>1</v>
      </c>
      <c r="N1010" s="195" t="s">
        <v>42</v>
      </c>
      <c r="O1010" s="70"/>
      <c r="P1010" s="196">
        <f>O1010*H1010</f>
        <v>0</v>
      </c>
      <c r="Q1010" s="196">
        <v>0</v>
      </c>
      <c r="R1010" s="196">
        <f>Q1010*H1010</f>
        <v>0</v>
      </c>
      <c r="S1010" s="196">
        <v>0</v>
      </c>
      <c r="T1010" s="197">
        <f>S1010*H1010</f>
        <v>0</v>
      </c>
      <c r="U1010" s="33"/>
      <c r="V1010" s="33"/>
      <c r="W1010" s="33"/>
      <c r="X1010" s="33"/>
      <c r="Y1010" s="33"/>
      <c r="Z1010" s="33"/>
      <c r="AA1010" s="33"/>
      <c r="AB1010" s="33"/>
      <c r="AC1010" s="33"/>
      <c r="AD1010" s="33"/>
      <c r="AE1010" s="33"/>
      <c r="AR1010" s="198" t="s">
        <v>182</v>
      </c>
      <c r="AT1010" s="198" t="s">
        <v>135</v>
      </c>
      <c r="AU1010" s="198" t="s">
        <v>84</v>
      </c>
      <c r="AY1010" s="16" t="s">
        <v>132</v>
      </c>
      <c r="BE1010" s="199">
        <f>IF(N1010="základní",J1010,0)</f>
        <v>0</v>
      </c>
      <c r="BF1010" s="199">
        <f>IF(N1010="snížená",J1010,0)</f>
        <v>0</v>
      </c>
      <c r="BG1010" s="199">
        <f>IF(N1010="zákl. přenesená",J1010,0)</f>
        <v>0</v>
      </c>
      <c r="BH1010" s="199">
        <f>IF(N1010="sníž. přenesená",J1010,0)</f>
        <v>0</v>
      </c>
      <c r="BI1010" s="199">
        <f>IF(N1010="nulová",J1010,0)</f>
        <v>0</v>
      </c>
      <c r="BJ1010" s="16" t="s">
        <v>84</v>
      </c>
      <c r="BK1010" s="199">
        <f>ROUND(I1010*H1010,2)</f>
        <v>0</v>
      </c>
      <c r="BL1010" s="16" t="s">
        <v>182</v>
      </c>
      <c r="BM1010" s="198" t="s">
        <v>1367</v>
      </c>
    </row>
    <row r="1011" spans="1:65" s="2" customFormat="1" ht="10">
      <c r="A1011" s="33"/>
      <c r="B1011" s="34"/>
      <c r="C1011" s="35"/>
      <c r="D1011" s="200" t="s">
        <v>141</v>
      </c>
      <c r="E1011" s="35"/>
      <c r="F1011" s="201" t="s">
        <v>1366</v>
      </c>
      <c r="G1011" s="35"/>
      <c r="H1011" s="35"/>
      <c r="I1011" s="202"/>
      <c r="J1011" s="35"/>
      <c r="K1011" s="35"/>
      <c r="L1011" s="38"/>
      <c r="M1011" s="203"/>
      <c r="N1011" s="204"/>
      <c r="O1011" s="70"/>
      <c r="P1011" s="70"/>
      <c r="Q1011" s="70"/>
      <c r="R1011" s="70"/>
      <c r="S1011" s="70"/>
      <c r="T1011" s="71"/>
      <c r="U1011" s="33"/>
      <c r="V1011" s="33"/>
      <c r="W1011" s="33"/>
      <c r="X1011" s="33"/>
      <c r="Y1011" s="33"/>
      <c r="Z1011" s="33"/>
      <c r="AA1011" s="33"/>
      <c r="AB1011" s="33"/>
      <c r="AC1011" s="33"/>
      <c r="AD1011" s="33"/>
      <c r="AE1011" s="33"/>
      <c r="AT1011" s="16" t="s">
        <v>141</v>
      </c>
      <c r="AU1011" s="16" t="s">
        <v>84</v>
      </c>
    </row>
    <row r="1012" spans="1:65" s="2" customFormat="1" ht="24.15" customHeight="1">
      <c r="A1012" s="33"/>
      <c r="B1012" s="34"/>
      <c r="C1012" s="186" t="s">
        <v>1368</v>
      </c>
      <c r="D1012" s="186" t="s">
        <v>135</v>
      </c>
      <c r="E1012" s="187" t="s">
        <v>1369</v>
      </c>
      <c r="F1012" s="188" t="s">
        <v>1370</v>
      </c>
      <c r="G1012" s="189" t="s">
        <v>237</v>
      </c>
      <c r="H1012" s="190">
        <v>13</v>
      </c>
      <c r="I1012" s="191"/>
      <c r="J1012" s="192">
        <f>ROUND(I1012*H1012,2)</f>
        <v>0</v>
      </c>
      <c r="K1012" s="193"/>
      <c r="L1012" s="38"/>
      <c r="M1012" s="194" t="s">
        <v>1</v>
      </c>
      <c r="N1012" s="195" t="s">
        <v>42</v>
      </c>
      <c r="O1012" s="70"/>
      <c r="P1012" s="196">
        <f>O1012*H1012</f>
        <v>0</v>
      </c>
      <c r="Q1012" s="196">
        <v>0</v>
      </c>
      <c r="R1012" s="196">
        <f>Q1012*H1012</f>
        <v>0</v>
      </c>
      <c r="S1012" s="196">
        <v>0</v>
      </c>
      <c r="T1012" s="197">
        <f>S1012*H1012</f>
        <v>0</v>
      </c>
      <c r="U1012" s="33"/>
      <c r="V1012" s="33"/>
      <c r="W1012" s="33"/>
      <c r="X1012" s="33"/>
      <c r="Y1012" s="33"/>
      <c r="Z1012" s="33"/>
      <c r="AA1012" s="33"/>
      <c r="AB1012" s="33"/>
      <c r="AC1012" s="33"/>
      <c r="AD1012" s="33"/>
      <c r="AE1012" s="33"/>
      <c r="AR1012" s="198" t="s">
        <v>182</v>
      </c>
      <c r="AT1012" s="198" t="s">
        <v>135</v>
      </c>
      <c r="AU1012" s="198" t="s">
        <v>84</v>
      </c>
      <c r="AY1012" s="16" t="s">
        <v>132</v>
      </c>
      <c r="BE1012" s="199">
        <f>IF(N1012="základní",J1012,0)</f>
        <v>0</v>
      </c>
      <c r="BF1012" s="199">
        <f>IF(N1012="snížená",J1012,0)</f>
        <v>0</v>
      </c>
      <c r="BG1012" s="199">
        <f>IF(N1012="zákl. přenesená",J1012,0)</f>
        <v>0</v>
      </c>
      <c r="BH1012" s="199">
        <f>IF(N1012="sníž. přenesená",J1012,0)</f>
        <v>0</v>
      </c>
      <c r="BI1012" s="199">
        <f>IF(N1012="nulová",J1012,0)</f>
        <v>0</v>
      </c>
      <c r="BJ1012" s="16" t="s">
        <v>84</v>
      </c>
      <c r="BK1012" s="199">
        <f>ROUND(I1012*H1012,2)</f>
        <v>0</v>
      </c>
      <c r="BL1012" s="16" t="s">
        <v>182</v>
      </c>
      <c r="BM1012" s="198" t="s">
        <v>1371</v>
      </c>
    </row>
    <row r="1013" spans="1:65" s="2" customFormat="1" ht="10">
      <c r="A1013" s="33"/>
      <c r="B1013" s="34"/>
      <c r="C1013" s="35"/>
      <c r="D1013" s="200" t="s">
        <v>141</v>
      </c>
      <c r="E1013" s="35"/>
      <c r="F1013" s="201" t="s">
        <v>1370</v>
      </c>
      <c r="G1013" s="35"/>
      <c r="H1013" s="35"/>
      <c r="I1013" s="202"/>
      <c r="J1013" s="35"/>
      <c r="K1013" s="35"/>
      <c r="L1013" s="38"/>
      <c r="M1013" s="203"/>
      <c r="N1013" s="204"/>
      <c r="O1013" s="70"/>
      <c r="P1013" s="70"/>
      <c r="Q1013" s="70"/>
      <c r="R1013" s="70"/>
      <c r="S1013" s="70"/>
      <c r="T1013" s="71"/>
      <c r="U1013" s="33"/>
      <c r="V1013" s="33"/>
      <c r="W1013" s="33"/>
      <c r="X1013" s="33"/>
      <c r="Y1013" s="33"/>
      <c r="Z1013" s="33"/>
      <c r="AA1013" s="33"/>
      <c r="AB1013" s="33"/>
      <c r="AC1013" s="33"/>
      <c r="AD1013" s="33"/>
      <c r="AE1013" s="33"/>
      <c r="AT1013" s="16" t="s">
        <v>141</v>
      </c>
      <c r="AU1013" s="16" t="s">
        <v>84</v>
      </c>
    </row>
    <row r="1014" spans="1:65" s="2" customFormat="1" ht="21.75" customHeight="1">
      <c r="A1014" s="33"/>
      <c r="B1014" s="34"/>
      <c r="C1014" s="186" t="s">
        <v>800</v>
      </c>
      <c r="D1014" s="186" t="s">
        <v>135</v>
      </c>
      <c r="E1014" s="187" t="s">
        <v>1372</v>
      </c>
      <c r="F1014" s="188" t="s">
        <v>1373</v>
      </c>
      <c r="G1014" s="189" t="s">
        <v>237</v>
      </c>
      <c r="H1014" s="190">
        <v>1</v>
      </c>
      <c r="I1014" s="191"/>
      <c r="J1014" s="192">
        <f>ROUND(I1014*H1014,2)</f>
        <v>0</v>
      </c>
      <c r="K1014" s="193"/>
      <c r="L1014" s="38"/>
      <c r="M1014" s="194" t="s">
        <v>1</v>
      </c>
      <c r="N1014" s="195" t="s">
        <v>42</v>
      </c>
      <c r="O1014" s="70"/>
      <c r="P1014" s="196">
        <f>O1014*H1014</f>
        <v>0</v>
      </c>
      <c r="Q1014" s="196">
        <v>0</v>
      </c>
      <c r="R1014" s="196">
        <f>Q1014*H1014</f>
        <v>0</v>
      </c>
      <c r="S1014" s="196">
        <v>0</v>
      </c>
      <c r="T1014" s="197">
        <f>S1014*H1014</f>
        <v>0</v>
      </c>
      <c r="U1014" s="33"/>
      <c r="V1014" s="33"/>
      <c r="W1014" s="33"/>
      <c r="X1014" s="33"/>
      <c r="Y1014" s="33"/>
      <c r="Z1014" s="33"/>
      <c r="AA1014" s="33"/>
      <c r="AB1014" s="33"/>
      <c r="AC1014" s="33"/>
      <c r="AD1014" s="33"/>
      <c r="AE1014" s="33"/>
      <c r="AR1014" s="198" t="s">
        <v>182</v>
      </c>
      <c r="AT1014" s="198" t="s">
        <v>135</v>
      </c>
      <c r="AU1014" s="198" t="s">
        <v>84</v>
      </c>
      <c r="AY1014" s="16" t="s">
        <v>132</v>
      </c>
      <c r="BE1014" s="199">
        <f>IF(N1014="základní",J1014,0)</f>
        <v>0</v>
      </c>
      <c r="BF1014" s="199">
        <f>IF(N1014="snížená",J1014,0)</f>
        <v>0</v>
      </c>
      <c r="BG1014" s="199">
        <f>IF(N1014="zákl. přenesená",J1014,0)</f>
        <v>0</v>
      </c>
      <c r="BH1014" s="199">
        <f>IF(N1014="sníž. přenesená",J1014,0)</f>
        <v>0</v>
      </c>
      <c r="BI1014" s="199">
        <f>IF(N1014="nulová",J1014,0)</f>
        <v>0</v>
      </c>
      <c r="BJ1014" s="16" t="s">
        <v>84</v>
      </c>
      <c r="BK1014" s="199">
        <f>ROUND(I1014*H1014,2)</f>
        <v>0</v>
      </c>
      <c r="BL1014" s="16" t="s">
        <v>182</v>
      </c>
      <c r="BM1014" s="198" t="s">
        <v>1374</v>
      </c>
    </row>
    <row r="1015" spans="1:65" s="2" customFormat="1" ht="10">
      <c r="A1015" s="33"/>
      <c r="B1015" s="34"/>
      <c r="C1015" s="35"/>
      <c r="D1015" s="200" t="s">
        <v>141</v>
      </c>
      <c r="E1015" s="35"/>
      <c r="F1015" s="201" t="s">
        <v>1373</v>
      </c>
      <c r="G1015" s="35"/>
      <c r="H1015" s="35"/>
      <c r="I1015" s="202"/>
      <c r="J1015" s="35"/>
      <c r="K1015" s="35"/>
      <c r="L1015" s="38"/>
      <c r="M1015" s="203"/>
      <c r="N1015" s="204"/>
      <c r="O1015" s="70"/>
      <c r="P1015" s="70"/>
      <c r="Q1015" s="70"/>
      <c r="R1015" s="70"/>
      <c r="S1015" s="70"/>
      <c r="T1015" s="71"/>
      <c r="U1015" s="33"/>
      <c r="V1015" s="33"/>
      <c r="W1015" s="33"/>
      <c r="X1015" s="33"/>
      <c r="Y1015" s="33"/>
      <c r="Z1015" s="33"/>
      <c r="AA1015" s="33"/>
      <c r="AB1015" s="33"/>
      <c r="AC1015" s="33"/>
      <c r="AD1015" s="33"/>
      <c r="AE1015" s="33"/>
      <c r="AT1015" s="16" t="s">
        <v>141</v>
      </c>
      <c r="AU1015" s="16" t="s">
        <v>84</v>
      </c>
    </row>
    <row r="1016" spans="1:65" s="2" customFormat="1" ht="16.5" customHeight="1">
      <c r="A1016" s="33"/>
      <c r="B1016" s="34"/>
      <c r="C1016" s="186" t="s">
        <v>1375</v>
      </c>
      <c r="D1016" s="186" t="s">
        <v>135</v>
      </c>
      <c r="E1016" s="187" t="s">
        <v>1376</v>
      </c>
      <c r="F1016" s="188" t="s">
        <v>1377</v>
      </c>
      <c r="G1016" s="189" t="s">
        <v>237</v>
      </c>
      <c r="H1016" s="190">
        <v>1</v>
      </c>
      <c r="I1016" s="191"/>
      <c r="J1016" s="192">
        <f>ROUND(I1016*H1016,2)</f>
        <v>0</v>
      </c>
      <c r="K1016" s="193"/>
      <c r="L1016" s="38"/>
      <c r="M1016" s="194" t="s">
        <v>1</v>
      </c>
      <c r="N1016" s="195" t="s">
        <v>42</v>
      </c>
      <c r="O1016" s="70"/>
      <c r="P1016" s="196">
        <f>O1016*H1016</f>
        <v>0</v>
      </c>
      <c r="Q1016" s="196">
        <v>0</v>
      </c>
      <c r="R1016" s="196">
        <f>Q1016*H1016</f>
        <v>0</v>
      </c>
      <c r="S1016" s="196">
        <v>0</v>
      </c>
      <c r="T1016" s="197">
        <f>S1016*H1016</f>
        <v>0</v>
      </c>
      <c r="U1016" s="33"/>
      <c r="V1016" s="33"/>
      <c r="W1016" s="33"/>
      <c r="X1016" s="33"/>
      <c r="Y1016" s="33"/>
      <c r="Z1016" s="33"/>
      <c r="AA1016" s="33"/>
      <c r="AB1016" s="33"/>
      <c r="AC1016" s="33"/>
      <c r="AD1016" s="33"/>
      <c r="AE1016" s="33"/>
      <c r="AR1016" s="198" t="s">
        <v>182</v>
      </c>
      <c r="AT1016" s="198" t="s">
        <v>135</v>
      </c>
      <c r="AU1016" s="198" t="s">
        <v>84</v>
      </c>
      <c r="AY1016" s="16" t="s">
        <v>132</v>
      </c>
      <c r="BE1016" s="199">
        <f>IF(N1016="základní",J1016,0)</f>
        <v>0</v>
      </c>
      <c r="BF1016" s="199">
        <f>IF(N1016="snížená",J1016,0)</f>
        <v>0</v>
      </c>
      <c r="BG1016" s="199">
        <f>IF(N1016="zákl. přenesená",J1016,0)</f>
        <v>0</v>
      </c>
      <c r="BH1016" s="199">
        <f>IF(N1016="sníž. přenesená",J1016,0)</f>
        <v>0</v>
      </c>
      <c r="BI1016" s="199">
        <f>IF(N1016="nulová",J1016,0)</f>
        <v>0</v>
      </c>
      <c r="BJ1016" s="16" t="s">
        <v>84</v>
      </c>
      <c r="BK1016" s="199">
        <f>ROUND(I1016*H1016,2)</f>
        <v>0</v>
      </c>
      <c r="BL1016" s="16" t="s">
        <v>182</v>
      </c>
      <c r="BM1016" s="198" t="s">
        <v>1378</v>
      </c>
    </row>
    <row r="1017" spans="1:65" s="2" customFormat="1" ht="10">
      <c r="A1017" s="33"/>
      <c r="B1017" s="34"/>
      <c r="C1017" s="35"/>
      <c r="D1017" s="200" t="s">
        <v>141</v>
      </c>
      <c r="E1017" s="35"/>
      <c r="F1017" s="201" t="s">
        <v>1377</v>
      </c>
      <c r="G1017" s="35"/>
      <c r="H1017" s="35"/>
      <c r="I1017" s="202"/>
      <c r="J1017" s="35"/>
      <c r="K1017" s="35"/>
      <c r="L1017" s="38"/>
      <c r="M1017" s="203"/>
      <c r="N1017" s="204"/>
      <c r="O1017" s="70"/>
      <c r="P1017" s="70"/>
      <c r="Q1017" s="70"/>
      <c r="R1017" s="70"/>
      <c r="S1017" s="70"/>
      <c r="T1017" s="71"/>
      <c r="U1017" s="33"/>
      <c r="V1017" s="33"/>
      <c r="W1017" s="33"/>
      <c r="X1017" s="33"/>
      <c r="Y1017" s="33"/>
      <c r="Z1017" s="33"/>
      <c r="AA1017" s="33"/>
      <c r="AB1017" s="33"/>
      <c r="AC1017" s="33"/>
      <c r="AD1017" s="33"/>
      <c r="AE1017" s="33"/>
      <c r="AT1017" s="16" t="s">
        <v>141</v>
      </c>
      <c r="AU1017" s="16" t="s">
        <v>84</v>
      </c>
    </row>
    <row r="1018" spans="1:65" s="2" customFormat="1" ht="24.15" customHeight="1">
      <c r="A1018" s="33"/>
      <c r="B1018" s="34"/>
      <c r="C1018" s="186" t="s">
        <v>806</v>
      </c>
      <c r="D1018" s="186" t="s">
        <v>135</v>
      </c>
      <c r="E1018" s="187" t="s">
        <v>1379</v>
      </c>
      <c r="F1018" s="188" t="s">
        <v>1380</v>
      </c>
      <c r="G1018" s="189" t="s">
        <v>237</v>
      </c>
      <c r="H1018" s="190">
        <v>1</v>
      </c>
      <c r="I1018" s="191"/>
      <c r="J1018" s="192">
        <f>ROUND(I1018*H1018,2)</f>
        <v>0</v>
      </c>
      <c r="K1018" s="193"/>
      <c r="L1018" s="38"/>
      <c r="M1018" s="194" t="s">
        <v>1</v>
      </c>
      <c r="N1018" s="195" t="s">
        <v>42</v>
      </c>
      <c r="O1018" s="70"/>
      <c r="P1018" s="196">
        <f>O1018*H1018</f>
        <v>0</v>
      </c>
      <c r="Q1018" s="196">
        <v>0</v>
      </c>
      <c r="R1018" s="196">
        <f>Q1018*H1018</f>
        <v>0</v>
      </c>
      <c r="S1018" s="196">
        <v>0</v>
      </c>
      <c r="T1018" s="197">
        <f>S1018*H1018</f>
        <v>0</v>
      </c>
      <c r="U1018" s="33"/>
      <c r="V1018" s="33"/>
      <c r="W1018" s="33"/>
      <c r="X1018" s="33"/>
      <c r="Y1018" s="33"/>
      <c r="Z1018" s="33"/>
      <c r="AA1018" s="33"/>
      <c r="AB1018" s="33"/>
      <c r="AC1018" s="33"/>
      <c r="AD1018" s="33"/>
      <c r="AE1018" s="33"/>
      <c r="AR1018" s="198" t="s">
        <v>182</v>
      </c>
      <c r="AT1018" s="198" t="s">
        <v>135</v>
      </c>
      <c r="AU1018" s="198" t="s">
        <v>84</v>
      </c>
      <c r="AY1018" s="16" t="s">
        <v>132</v>
      </c>
      <c r="BE1018" s="199">
        <f>IF(N1018="základní",J1018,0)</f>
        <v>0</v>
      </c>
      <c r="BF1018" s="199">
        <f>IF(N1018="snížená",J1018,0)</f>
        <v>0</v>
      </c>
      <c r="BG1018" s="199">
        <f>IF(N1018="zákl. přenesená",J1018,0)</f>
        <v>0</v>
      </c>
      <c r="BH1018" s="199">
        <f>IF(N1018="sníž. přenesená",J1018,0)</f>
        <v>0</v>
      </c>
      <c r="BI1018" s="199">
        <f>IF(N1018="nulová",J1018,0)</f>
        <v>0</v>
      </c>
      <c r="BJ1018" s="16" t="s">
        <v>84</v>
      </c>
      <c r="BK1018" s="199">
        <f>ROUND(I1018*H1018,2)</f>
        <v>0</v>
      </c>
      <c r="BL1018" s="16" t="s">
        <v>182</v>
      </c>
      <c r="BM1018" s="198" t="s">
        <v>1381</v>
      </c>
    </row>
    <row r="1019" spans="1:65" s="2" customFormat="1" ht="18">
      <c r="A1019" s="33"/>
      <c r="B1019" s="34"/>
      <c r="C1019" s="35"/>
      <c r="D1019" s="200" t="s">
        <v>141</v>
      </c>
      <c r="E1019" s="35"/>
      <c r="F1019" s="201" t="s">
        <v>1380</v>
      </c>
      <c r="G1019" s="35"/>
      <c r="H1019" s="35"/>
      <c r="I1019" s="202"/>
      <c r="J1019" s="35"/>
      <c r="K1019" s="35"/>
      <c r="L1019" s="38"/>
      <c r="M1019" s="203"/>
      <c r="N1019" s="204"/>
      <c r="O1019" s="70"/>
      <c r="P1019" s="70"/>
      <c r="Q1019" s="70"/>
      <c r="R1019" s="70"/>
      <c r="S1019" s="70"/>
      <c r="T1019" s="71"/>
      <c r="U1019" s="33"/>
      <c r="V1019" s="33"/>
      <c r="W1019" s="33"/>
      <c r="X1019" s="33"/>
      <c r="Y1019" s="33"/>
      <c r="Z1019" s="33"/>
      <c r="AA1019" s="33"/>
      <c r="AB1019" s="33"/>
      <c r="AC1019" s="33"/>
      <c r="AD1019" s="33"/>
      <c r="AE1019" s="33"/>
      <c r="AT1019" s="16" t="s">
        <v>141</v>
      </c>
      <c r="AU1019" s="16" t="s">
        <v>84</v>
      </c>
    </row>
    <row r="1020" spans="1:65" s="2" customFormat="1" ht="24.15" customHeight="1">
      <c r="A1020" s="33"/>
      <c r="B1020" s="34"/>
      <c r="C1020" s="186" t="s">
        <v>1382</v>
      </c>
      <c r="D1020" s="186" t="s">
        <v>135</v>
      </c>
      <c r="E1020" s="187" t="s">
        <v>1383</v>
      </c>
      <c r="F1020" s="188" t="s">
        <v>1384</v>
      </c>
      <c r="G1020" s="189" t="s">
        <v>240</v>
      </c>
      <c r="H1020" s="190">
        <v>10</v>
      </c>
      <c r="I1020" s="191"/>
      <c r="J1020" s="192">
        <f>ROUND(I1020*H1020,2)</f>
        <v>0</v>
      </c>
      <c r="K1020" s="193"/>
      <c r="L1020" s="38"/>
      <c r="M1020" s="194" t="s">
        <v>1</v>
      </c>
      <c r="N1020" s="195" t="s">
        <v>42</v>
      </c>
      <c r="O1020" s="70"/>
      <c r="P1020" s="196">
        <f>O1020*H1020</f>
        <v>0</v>
      </c>
      <c r="Q1020" s="196">
        <v>0</v>
      </c>
      <c r="R1020" s="196">
        <f>Q1020*H1020</f>
        <v>0</v>
      </c>
      <c r="S1020" s="196">
        <v>0</v>
      </c>
      <c r="T1020" s="197">
        <f>S1020*H1020</f>
        <v>0</v>
      </c>
      <c r="U1020" s="33"/>
      <c r="V1020" s="33"/>
      <c r="W1020" s="33"/>
      <c r="X1020" s="33"/>
      <c r="Y1020" s="33"/>
      <c r="Z1020" s="33"/>
      <c r="AA1020" s="33"/>
      <c r="AB1020" s="33"/>
      <c r="AC1020" s="33"/>
      <c r="AD1020" s="33"/>
      <c r="AE1020" s="33"/>
      <c r="AR1020" s="198" t="s">
        <v>182</v>
      </c>
      <c r="AT1020" s="198" t="s">
        <v>135</v>
      </c>
      <c r="AU1020" s="198" t="s">
        <v>84</v>
      </c>
      <c r="AY1020" s="16" t="s">
        <v>132</v>
      </c>
      <c r="BE1020" s="199">
        <f>IF(N1020="základní",J1020,0)</f>
        <v>0</v>
      </c>
      <c r="BF1020" s="199">
        <f>IF(N1020="snížená",J1020,0)</f>
        <v>0</v>
      </c>
      <c r="BG1020" s="199">
        <f>IF(N1020="zákl. přenesená",J1020,0)</f>
        <v>0</v>
      </c>
      <c r="BH1020" s="199">
        <f>IF(N1020="sníž. přenesená",J1020,0)</f>
        <v>0</v>
      </c>
      <c r="BI1020" s="199">
        <f>IF(N1020="nulová",J1020,0)</f>
        <v>0</v>
      </c>
      <c r="BJ1020" s="16" t="s">
        <v>84</v>
      </c>
      <c r="BK1020" s="199">
        <f>ROUND(I1020*H1020,2)</f>
        <v>0</v>
      </c>
      <c r="BL1020" s="16" t="s">
        <v>182</v>
      </c>
      <c r="BM1020" s="198" t="s">
        <v>1385</v>
      </c>
    </row>
    <row r="1021" spans="1:65" s="2" customFormat="1" ht="10">
      <c r="A1021" s="33"/>
      <c r="B1021" s="34"/>
      <c r="C1021" s="35"/>
      <c r="D1021" s="200" t="s">
        <v>141</v>
      </c>
      <c r="E1021" s="35"/>
      <c r="F1021" s="201" t="s">
        <v>1384</v>
      </c>
      <c r="G1021" s="35"/>
      <c r="H1021" s="35"/>
      <c r="I1021" s="202"/>
      <c r="J1021" s="35"/>
      <c r="K1021" s="35"/>
      <c r="L1021" s="38"/>
      <c r="M1021" s="203"/>
      <c r="N1021" s="204"/>
      <c r="O1021" s="70"/>
      <c r="P1021" s="70"/>
      <c r="Q1021" s="70"/>
      <c r="R1021" s="70"/>
      <c r="S1021" s="70"/>
      <c r="T1021" s="71"/>
      <c r="U1021" s="33"/>
      <c r="V1021" s="33"/>
      <c r="W1021" s="33"/>
      <c r="X1021" s="33"/>
      <c r="Y1021" s="33"/>
      <c r="Z1021" s="33"/>
      <c r="AA1021" s="33"/>
      <c r="AB1021" s="33"/>
      <c r="AC1021" s="33"/>
      <c r="AD1021" s="33"/>
      <c r="AE1021" s="33"/>
      <c r="AT1021" s="16" t="s">
        <v>141</v>
      </c>
      <c r="AU1021" s="16" t="s">
        <v>84</v>
      </c>
    </row>
    <row r="1022" spans="1:65" s="2" customFormat="1" ht="24.15" customHeight="1">
      <c r="A1022" s="33"/>
      <c r="B1022" s="34"/>
      <c r="C1022" s="186" t="s">
        <v>809</v>
      </c>
      <c r="D1022" s="186" t="s">
        <v>135</v>
      </c>
      <c r="E1022" s="187" t="s">
        <v>1386</v>
      </c>
      <c r="F1022" s="188" t="s">
        <v>1387</v>
      </c>
      <c r="G1022" s="189" t="s">
        <v>240</v>
      </c>
      <c r="H1022" s="190">
        <v>10</v>
      </c>
      <c r="I1022" s="191"/>
      <c r="J1022" s="192">
        <f>ROUND(I1022*H1022,2)</f>
        <v>0</v>
      </c>
      <c r="K1022" s="193"/>
      <c r="L1022" s="38"/>
      <c r="M1022" s="194" t="s">
        <v>1</v>
      </c>
      <c r="N1022" s="195" t="s">
        <v>42</v>
      </c>
      <c r="O1022" s="70"/>
      <c r="P1022" s="196">
        <f>O1022*H1022</f>
        <v>0</v>
      </c>
      <c r="Q1022" s="196">
        <v>0</v>
      </c>
      <c r="R1022" s="196">
        <f>Q1022*H1022</f>
        <v>0</v>
      </c>
      <c r="S1022" s="196">
        <v>0</v>
      </c>
      <c r="T1022" s="197">
        <f>S1022*H1022</f>
        <v>0</v>
      </c>
      <c r="U1022" s="33"/>
      <c r="V1022" s="33"/>
      <c r="W1022" s="33"/>
      <c r="X1022" s="33"/>
      <c r="Y1022" s="33"/>
      <c r="Z1022" s="33"/>
      <c r="AA1022" s="33"/>
      <c r="AB1022" s="33"/>
      <c r="AC1022" s="33"/>
      <c r="AD1022" s="33"/>
      <c r="AE1022" s="33"/>
      <c r="AR1022" s="198" t="s">
        <v>182</v>
      </c>
      <c r="AT1022" s="198" t="s">
        <v>135</v>
      </c>
      <c r="AU1022" s="198" t="s">
        <v>84</v>
      </c>
      <c r="AY1022" s="16" t="s">
        <v>132</v>
      </c>
      <c r="BE1022" s="199">
        <f>IF(N1022="základní",J1022,0)</f>
        <v>0</v>
      </c>
      <c r="BF1022" s="199">
        <f>IF(N1022="snížená",J1022,0)</f>
        <v>0</v>
      </c>
      <c r="BG1022" s="199">
        <f>IF(N1022="zákl. přenesená",J1022,0)</f>
        <v>0</v>
      </c>
      <c r="BH1022" s="199">
        <f>IF(N1022="sníž. přenesená",J1022,0)</f>
        <v>0</v>
      </c>
      <c r="BI1022" s="199">
        <f>IF(N1022="nulová",J1022,0)</f>
        <v>0</v>
      </c>
      <c r="BJ1022" s="16" t="s">
        <v>84</v>
      </c>
      <c r="BK1022" s="199">
        <f>ROUND(I1022*H1022,2)</f>
        <v>0</v>
      </c>
      <c r="BL1022" s="16" t="s">
        <v>182</v>
      </c>
      <c r="BM1022" s="198" t="s">
        <v>1388</v>
      </c>
    </row>
    <row r="1023" spans="1:65" s="2" customFormat="1" ht="18">
      <c r="A1023" s="33"/>
      <c r="B1023" s="34"/>
      <c r="C1023" s="35"/>
      <c r="D1023" s="200" t="s">
        <v>141</v>
      </c>
      <c r="E1023" s="35"/>
      <c r="F1023" s="201" t="s">
        <v>1387</v>
      </c>
      <c r="G1023" s="35"/>
      <c r="H1023" s="35"/>
      <c r="I1023" s="202"/>
      <c r="J1023" s="35"/>
      <c r="K1023" s="35"/>
      <c r="L1023" s="38"/>
      <c r="M1023" s="203"/>
      <c r="N1023" s="204"/>
      <c r="O1023" s="70"/>
      <c r="P1023" s="70"/>
      <c r="Q1023" s="70"/>
      <c r="R1023" s="70"/>
      <c r="S1023" s="70"/>
      <c r="T1023" s="71"/>
      <c r="U1023" s="33"/>
      <c r="V1023" s="33"/>
      <c r="W1023" s="33"/>
      <c r="X1023" s="33"/>
      <c r="Y1023" s="33"/>
      <c r="Z1023" s="33"/>
      <c r="AA1023" s="33"/>
      <c r="AB1023" s="33"/>
      <c r="AC1023" s="33"/>
      <c r="AD1023" s="33"/>
      <c r="AE1023" s="33"/>
      <c r="AT1023" s="16" t="s">
        <v>141</v>
      </c>
      <c r="AU1023" s="16" t="s">
        <v>84</v>
      </c>
    </row>
    <row r="1024" spans="1:65" s="2" customFormat="1" ht="24.15" customHeight="1">
      <c r="A1024" s="33"/>
      <c r="B1024" s="34"/>
      <c r="C1024" s="186" t="s">
        <v>1389</v>
      </c>
      <c r="D1024" s="186" t="s">
        <v>135</v>
      </c>
      <c r="E1024" s="187" t="s">
        <v>1390</v>
      </c>
      <c r="F1024" s="188" t="s">
        <v>1391</v>
      </c>
      <c r="G1024" s="189" t="s">
        <v>226</v>
      </c>
      <c r="H1024" s="190">
        <v>42.5</v>
      </c>
      <c r="I1024" s="191"/>
      <c r="J1024" s="192">
        <f>ROUND(I1024*H1024,2)</f>
        <v>0</v>
      </c>
      <c r="K1024" s="193"/>
      <c r="L1024" s="38"/>
      <c r="M1024" s="194" t="s">
        <v>1</v>
      </c>
      <c r="N1024" s="195" t="s">
        <v>42</v>
      </c>
      <c r="O1024" s="70"/>
      <c r="P1024" s="196">
        <f>O1024*H1024</f>
        <v>0</v>
      </c>
      <c r="Q1024" s="196">
        <v>0</v>
      </c>
      <c r="R1024" s="196">
        <f>Q1024*H1024</f>
        <v>0</v>
      </c>
      <c r="S1024" s="196">
        <v>0</v>
      </c>
      <c r="T1024" s="197">
        <f>S1024*H1024</f>
        <v>0</v>
      </c>
      <c r="U1024" s="33"/>
      <c r="V1024" s="33"/>
      <c r="W1024" s="33"/>
      <c r="X1024" s="33"/>
      <c r="Y1024" s="33"/>
      <c r="Z1024" s="33"/>
      <c r="AA1024" s="33"/>
      <c r="AB1024" s="33"/>
      <c r="AC1024" s="33"/>
      <c r="AD1024" s="33"/>
      <c r="AE1024" s="33"/>
      <c r="AR1024" s="198" t="s">
        <v>182</v>
      </c>
      <c r="AT1024" s="198" t="s">
        <v>135</v>
      </c>
      <c r="AU1024" s="198" t="s">
        <v>84</v>
      </c>
      <c r="AY1024" s="16" t="s">
        <v>132</v>
      </c>
      <c r="BE1024" s="199">
        <f>IF(N1024="základní",J1024,0)</f>
        <v>0</v>
      </c>
      <c r="BF1024" s="199">
        <f>IF(N1024="snížená",J1024,0)</f>
        <v>0</v>
      </c>
      <c r="BG1024" s="199">
        <f>IF(N1024="zákl. přenesená",J1024,0)</f>
        <v>0</v>
      </c>
      <c r="BH1024" s="199">
        <f>IF(N1024="sníž. přenesená",J1024,0)</f>
        <v>0</v>
      </c>
      <c r="BI1024" s="199">
        <f>IF(N1024="nulová",J1024,0)</f>
        <v>0</v>
      </c>
      <c r="BJ1024" s="16" t="s">
        <v>84</v>
      </c>
      <c r="BK1024" s="199">
        <f>ROUND(I1024*H1024,2)</f>
        <v>0</v>
      </c>
      <c r="BL1024" s="16" t="s">
        <v>182</v>
      </c>
      <c r="BM1024" s="198" t="s">
        <v>1392</v>
      </c>
    </row>
    <row r="1025" spans="1:65" s="2" customFormat="1" ht="10">
      <c r="A1025" s="33"/>
      <c r="B1025" s="34"/>
      <c r="C1025" s="35"/>
      <c r="D1025" s="200" t="s">
        <v>141</v>
      </c>
      <c r="E1025" s="35"/>
      <c r="F1025" s="201" t="s">
        <v>1391</v>
      </c>
      <c r="G1025" s="35"/>
      <c r="H1025" s="35"/>
      <c r="I1025" s="202"/>
      <c r="J1025" s="35"/>
      <c r="K1025" s="35"/>
      <c r="L1025" s="38"/>
      <c r="M1025" s="203"/>
      <c r="N1025" s="204"/>
      <c r="O1025" s="70"/>
      <c r="P1025" s="70"/>
      <c r="Q1025" s="70"/>
      <c r="R1025" s="70"/>
      <c r="S1025" s="70"/>
      <c r="T1025" s="71"/>
      <c r="U1025" s="33"/>
      <c r="V1025" s="33"/>
      <c r="W1025" s="33"/>
      <c r="X1025" s="33"/>
      <c r="Y1025" s="33"/>
      <c r="Z1025" s="33"/>
      <c r="AA1025" s="33"/>
      <c r="AB1025" s="33"/>
      <c r="AC1025" s="33"/>
      <c r="AD1025" s="33"/>
      <c r="AE1025" s="33"/>
      <c r="AT1025" s="16" t="s">
        <v>141</v>
      </c>
      <c r="AU1025" s="16" t="s">
        <v>84</v>
      </c>
    </row>
    <row r="1026" spans="1:65" s="13" customFormat="1" ht="10">
      <c r="B1026" s="210"/>
      <c r="C1026" s="211"/>
      <c r="D1026" s="200" t="s">
        <v>227</v>
      </c>
      <c r="E1026" s="212" t="s">
        <v>1</v>
      </c>
      <c r="F1026" s="213" t="s">
        <v>1393</v>
      </c>
      <c r="G1026" s="211"/>
      <c r="H1026" s="214">
        <v>42.5</v>
      </c>
      <c r="I1026" s="215"/>
      <c r="J1026" s="211"/>
      <c r="K1026" s="211"/>
      <c r="L1026" s="216"/>
      <c r="M1026" s="217"/>
      <c r="N1026" s="218"/>
      <c r="O1026" s="218"/>
      <c r="P1026" s="218"/>
      <c r="Q1026" s="218"/>
      <c r="R1026" s="218"/>
      <c r="S1026" s="218"/>
      <c r="T1026" s="219"/>
      <c r="AT1026" s="220" t="s">
        <v>227</v>
      </c>
      <c r="AU1026" s="220" t="s">
        <v>84</v>
      </c>
      <c r="AV1026" s="13" t="s">
        <v>86</v>
      </c>
      <c r="AW1026" s="13" t="s">
        <v>33</v>
      </c>
      <c r="AX1026" s="13" t="s">
        <v>77</v>
      </c>
      <c r="AY1026" s="220" t="s">
        <v>132</v>
      </c>
    </row>
    <row r="1027" spans="1:65" s="14" customFormat="1" ht="10">
      <c r="B1027" s="221"/>
      <c r="C1027" s="222"/>
      <c r="D1027" s="200" t="s">
        <v>227</v>
      </c>
      <c r="E1027" s="223" t="s">
        <v>1</v>
      </c>
      <c r="F1027" s="224" t="s">
        <v>229</v>
      </c>
      <c r="G1027" s="222"/>
      <c r="H1027" s="225">
        <v>42.5</v>
      </c>
      <c r="I1027" s="226"/>
      <c r="J1027" s="222"/>
      <c r="K1027" s="222"/>
      <c r="L1027" s="227"/>
      <c r="M1027" s="228"/>
      <c r="N1027" s="229"/>
      <c r="O1027" s="229"/>
      <c r="P1027" s="229"/>
      <c r="Q1027" s="229"/>
      <c r="R1027" s="229"/>
      <c r="S1027" s="229"/>
      <c r="T1027" s="230"/>
      <c r="AT1027" s="231" t="s">
        <v>227</v>
      </c>
      <c r="AU1027" s="231" t="s">
        <v>84</v>
      </c>
      <c r="AV1027" s="14" t="s">
        <v>153</v>
      </c>
      <c r="AW1027" s="14" t="s">
        <v>33</v>
      </c>
      <c r="AX1027" s="14" t="s">
        <v>84</v>
      </c>
      <c r="AY1027" s="231" t="s">
        <v>132</v>
      </c>
    </row>
    <row r="1028" spans="1:65" s="2" customFormat="1" ht="16.5" customHeight="1">
      <c r="A1028" s="33"/>
      <c r="B1028" s="34"/>
      <c r="C1028" s="186" t="s">
        <v>814</v>
      </c>
      <c r="D1028" s="186" t="s">
        <v>135</v>
      </c>
      <c r="E1028" s="187" t="s">
        <v>1394</v>
      </c>
      <c r="F1028" s="188" t="s">
        <v>1395</v>
      </c>
      <c r="G1028" s="189" t="s">
        <v>240</v>
      </c>
      <c r="H1028" s="190">
        <v>5</v>
      </c>
      <c r="I1028" s="191"/>
      <c r="J1028" s="192">
        <f>ROUND(I1028*H1028,2)</f>
        <v>0</v>
      </c>
      <c r="K1028" s="193"/>
      <c r="L1028" s="38"/>
      <c r="M1028" s="194" t="s">
        <v>1</v>
      </c>
      <c r="N1028" s="195" t="s">
        <v>42</v>
      </c>
      <c r="O1028" s="70"/>
      <c r="P1028" s="196">
        <f>O1028*H1028</f>
        <v>0</v>
      </c>
      <c r="Q1028" s="196">
        <v>0</v>
      </c>
      <c r="R1028" s="196">
        <f>Q1028*H1028</f>
        <v>0</v>
      </c>
      <c r="S1028" s="196">
        <v>0</v>
      </c>
      <c r="T1028" s="197">
        <f>S1028*H1028</f>
        <v>0</v>
      </c>
      <c r="U1028" s="33"/>
      <c r="V1028" s="33"/>
      <c r="W1028" s="33"/>
      <c r="X1028" s="33"/>
      <c r="Y1028" s="33"/>
      <c r="Z1028" s="33"/>
      <c r="AA1028" s="33"/>
      <c r="AB1028" s="33"/>
      <c r="AC1028" s="33"/>
      <c r="AD1028" s="33"/>
      <c r="AE1028" s="33"/>
      <c r="AR1028" s="198" t="s">
        <v>182</v>
      </c>
      <c r="AT1028" s="198" t="s">
        <v>135</v>
      </c>
      <c r="AU1028" s="198" t="s">
        <v>84</v>
      </c>
      <c r="AY1028" s="16" t="s">
        <v>132</v>
      </c>
      <c r="BE1028" s="199">
        <f>IF(N1028="základní",J1028,0)</f>
        <v>0</v>
      </c>
      <c r="BF1028" s="199">
        <f>IF(N1028="snížená",J1028,0)</f>
        <v>0</v>
      </c>
      <c r="BG1028" s="199">
        <f>IF(N1028="zákl. přenesená",J1028,0)</f>
        <v>0</v>
      </c>
      <c r="BH1028" s="199">
        <f>IF(N1028="sníž. přenesená",J1028,0)</f>
        <v>0</v>
      </c>
      <c r="BI1028" s="199">
        <f>IF(N1028="nulová",J1028,0)</f>
        <v>0</v>
      </c>
      <c r="BJ1028" s="16" t="s">
        <v>84</v>
      </c>
      <c r="BK1028" s="199">
        <f>ROUND(I1028*H1028,2)</f>
        <v>0</v>
      </c>
      <c r="BL1028" s="16" t="s">
        <v>182</v>
      </c>
      <c r="BM1028" s="198" t="s">
        <v>1396</v>
      </c>
    </row>
    <row r="1029" spans="1:65" s="2" customFormat="1" ht="10">
      <c r="A1029" s="33"/>
      <c r="B1029" s="34"/>
      <c r="C1029" s="35"/>
      <c r="D1029" s="200" t="s">
        <v>141</v>
      </c>
      <c r="E1029" s="35"/>
      <c r="F1029" s="201" t="s">
        <v>1395</v>
      </c>
      <c r="G1029" s="35"/>
      <c r="H1029" s="35"/>
      <c r="I1029" s="202"/>
      <c r="J1029" s="35"/>
      <c r="K1029" s="35"/>
      <c r="L1029" s="38"/>
      <c r="M1029" s="203"/>
      <c r="N1029" s="204"/>
      <c r="O1029" s="70"/>
      <c r="P1029" s="70"/>
      <c r="Q1029" s="70"/>
      <c r="R1029" s="70"/>
      <c r="S1029" s="70"/>
      <c r="T1029" s="71"/>
      <c r="U1029" s="33"/>
      <c r="V1029" s="33"/>
      <c r="W1029" s="33"/>
      <c r="X1029" s="33"/>
      <c r="Y1029" s="33"/>
      <c r="Z1029" s="33"/>
      <c r="AA1029" s="33"/>
      <c r="AB1029" s="33"/>
      <c r="AC1029" s="33"/>
      <c r="AD1029" s="33"/>
      <c r="AE1029" s="33"/>
      <c r="AT1029" s="16" t="s">
        <v>141</v>
      </c>
      <c r="AU1029" s="16" t="s">
        <v>84</v>
      </c>
    </row>
    <row r="1030" spans="1:65" s="2" customFormat="1" ht="18">
      <c r="A1030" s="33"/>
      <c r="B1030" s="34"/>
      <c r="C1030" s="35"/>
      <c r="D1030" s="200" t="s">
        <v>142</v>
      </c>
      <c r="E1030" s="35"/>
      <c r="F1030" s="205" t="s">
        <v>1397</v>
      </c>
      <c r="G1030" s="35"/>
      <c r="H1030" s="35"/>
      <c r="I1030" s="202"/>
      <c r="J1030" s="35"/>
      <c r="K1030" s="35"/>
      <c r="L1030" s="38"/>
      <c r="M1030" s="203"/>
      <c r="N1030" s="204"/>
      <c r="O1030" s="70"/>
      <c r="P1030" s="70"/>
      <c r="Q1030" s="70"/>
      <c r="R1030" s="70"/>
      <c r="S1030" s="70"/>
      <c r="T1030" s="71"/>
      <c r="U1030" s="33"/>
      <c r="V1030" s="33"/>
      <c r="W1030" s="33"/>
      <c r="X1030" s="33"/>
      <c r="Y1030" s="33"/>
      <c r="Z1030" s="33"/>
      <c r="AA1030" s="33"/>
      <c r="AB1030" s="33"/>
      <c r="AC1030" s="33"/>
      <c r="AD1030" s="33"/>
      <c r="AE1030" s="33"/>
      <c r="AT1030" s="16" t="s">
        <v>142</v>
      </c>
      <c r="AU1030" s="16" t="s">
        <v>84</v>
      </c>
    </row>
    <row r="1031" spans="1:65" s="2" customFormat="1" ht="24.15" customHeight="1">
      <c r="A1031" s="33"/>
      <c r="B1031" s="34"/>
      <c r="C1031" s="186" t="s">
        <v>1398</v>
      </c>
      <c r="D1031" s="186" t="s">
        <v>135</v>
      </c>
      <c r="E1031" s="187" t="s">
        <v>1399</v>
      </c>
      <c r="F1031" s="188" t="s">
        <v>1400</v>
      </c>
      <c r="G1031" s="189" t="s">
        <v>1331</v>
      </c>
      <c r="H1031" s="190">
        <v>1</v>
      </c>
      <c r="I1031" s="191"/>
      <c r="J1031" s="192">
        <f>ROUND(I1031*H1031,2)</f>
        <v>0</v>
      </c>
      <c r="K1031" s="193"/>
      <c r="L1031" s="38"/>
      <c r="M1031" s="194" t="s">
        <v>1</v>
      </c>
      <c r="N1031" s="195" t="s">
        <v>42</v>
      </c>
      <c r="O1031" s="70"/>
      <c r="P1031" s="196">
        <f>O1031*H1031</f>
        <v>0</v>
      </c>
      <c r="Q1031" s="196">
        <v>0</v>
      </c>
      <c r="R1031" s="196">
        <f>Q1031*H1031</f>
        <v>0</v>
      </c>
      <c r="S1031" s="196">
        <v>0</v>
      </c>
      <c r="T1031" s="197">
        <f>S1031*H1031</f>
        <v>0</v>
      </c>
      <c r="U1031" s="33"/>
      <c r="V1031" s="33"/>
      <c r="W1031" s="33"/>
      <c r="X1031" s="33"/>
      <c r="Y1031" s="33"/>
      <c r="Z1031" s="33"/>
      <c r="AA1031" s="33"/>
      <c r="AB1031" s="33"/>
      <c r="AC1031" s="33"/>
      <c r="AD1031" s="33"/>
      <c r="AE1031" s="33"/>
      <c r="AR1031" s="198" t="s">
        <v>182</v>
      </c>
      <c r="AT1031" s="198" t="s">
        <v>135</v>
      </c>
      <c r="AU1031" s="198" t="s">
        <v>84</v>
      </c>
      <c r="AY1031" s="16" t="s">
        <v>132</v>
      </c>
      <c r="BE1031" s="199">
        <f>IF(N1031="základní",J1031,0)</f>
        <v>0</v>
      </c>
      <c r="BF1031" s="199">
        <f>IF(N1031="snížená",J1031,0)</f>
        <v>0</v>
      </c>
      <c r="BG1031" s="199">
        <f>IF(N1031="zákl. přenesená",J1031,0)</f>
        <v>0</v>
      </c>
      <c r="BH1031" s="199">
        <f>IF(N1031="sníž. přenesená",J1031,0)</f>
        <v>0</v>
      </c>
      <c r="BI1031" s="199">
        <f>IF(N1031="nulová",J1031,0)</f>
        <v>0</v>
      </c>
      <c r="BJ1031" s="16" t="s">
        <v>84</v>
      </c>
      <c r="BK1031" s="199">
        <f>ROUND(I1031*H1031,2)</f>
        <v>0</v>
      </c>
      <c r="BL1031" s="16" t="s">
        <v>182</v>
      </c>
      <c r="BM1031" s="198" t="s">
        <v>1401</v>
      </c>
    </row>
    <row r="1032" spans="1:65" s="2" customFormat="1" ht="18">
      <c r="A1032" s="33"/>
      <c r="B1032" s="34"/>
      <c r="C1032" s="35"/>
      <c r="D1032" s="200" t="s">
        <v>141</v>
      </c>
      <c r="E1032" s="35"/>
      <c r="F1032" s="201" t="s">
        <v>1400</v>
      </c>
      <c r="G1032" s="35"/>
      <c r="H1032" s="35"/>
      <c r="I1032" s="202"/>
      <c r="J1032" s="35"/>
      <c r="K1032" s="35"/>
      <c r="L1032" s="38"/>
      <c r="M1032" s="203"/>
      <c r="N1032" s="204"/>
      <c r="O1032" s="70"/>
      <c r="P1032" s="70"/>
      <c r="Q1032" s="70"/>
      <c r="R1032" s="70"/>
      <c r="S1032" s="70"/>
      <c r="T1032" s="71"/>
      <c r="U1032" s="33"/>
      <c r="V1032" s="33"/>
      <c r="W1032" s="33"/>
      <c r="X1032" s="33"/>
      <c r="Y1032" s="33"/>
      <c r="Z1032" s="33"/>
      <c r="AA1032" s="33"/>
      <c r="AB1032" s="33"/>
      <c r="AC1032" s="33"/>
      <c r="AD1032" s="33"/>
      <c r="AE1032" s="33"/>
      <c r="AT1032" s="16" t="s">
        <v>141</v>
      </c>
      <c r="AU1032" s="16" t="s">
        <v>84</v>
      </c>
    </row>
    <row r="1033" spans="1:65" s="2" customFormat="1" ht="24.15" customHeight="1">
      <c r="A1033" s="33"/>
      <c r="B1033" s="34"/>
      <c r="C1033" s="186" t="s">
        <v>315</v>
      </c>
      <c r="D1033" s="186" t="s">
        <v>135</v>
      </c>
      <c r="E1033" s="187" t="s">
        <v>1402</v>
      </c>
      <c r="F1033" s="188" t="s">
        <v>1403</v>
      </c>
      <c r="G1033" s="189" t="s">
        <v>1331</v>
      </c>
      <c r="H1033" s="190">
        <v>2</v>
      </c>
      <c r="I1033" s="191"/>
      <c r="J1033" s="192">
        <f>ROUND(I1033*H1033,2)</f>
        <v>0</v>
      </c>
      <c r="K1033" s="193"/>
      <c r="L1033" s="38"/>
      <c r="M1033" s="194" t="s">
        <v>1</v>
      </c>
      <c r="N1033" s="195" t="s">
        <v>42</v>
      </c>
      <c r="O1033" s="70"/>
      <c r="P1033" s="196">
        <f>O1033*H1033</f>
        <v>0</v>
      </c>
      <c r="Q1033" s="196">
        <v>0</v>
      </c>
      <c r="R1033" s="196">
        <f>Q1033*H1033</f>
        <v>0</v>
      </c>
      <c r="S1033" s="196">
        <v>0</v>
      </c>
      <c r="T1033" s="197">
        <f>S1033*H1033</f>
        <v>0</v>
      </c>
      <c r="U1033" s="33"/>
      <c r="V1033" s="33"/>
      <c r="W1033" s="33"/>
      <c r="X1033" s="33"/>
      <c r="Y1033" s="33"/>
      <c r="Z1033" s="33"/>
      <c r="AA1033" s="33"/>
      <c r="AB1033" s="33"/>
      <c r="AC1033" s="33"/>
      <c r="AD1033" s="33"/>
      <c r="AE1033" s="33"/>
      <c r="AR1033" s="198" t="s">
        <v>182</v>
      </c>
      <c r="AT1033" s="198" t="s">
        <v>135</v>
      </c>
      <c r="AU1033" s="198" t="s">
        <v>84</v>
      </c>
      <c r="AY1033" s="16" t="s">
        <v>132</v>
      </c>
      <c r="BE1033" s="199">
        <f>IF(N1033="základní",J1033,0)</f>
        <v>0</v>
      </c>
      <c r="BF1033" s="199">
        <f>IF(N1033="snížená",J1033,0)</f>
        <v>0</v>
      </c>
      <c r="BG1033" s="199">
        <f>IF(N1033="zákl. přenesená",J1033,0)</f>
        <v>0</v>
      </c>
      <c r="BH1033" s="199">
        <f>IF(N1033="sníž. přenesená",J1033,0)</f>
        <v>0</v>
      </c>
      <c r="BI1033" s="199">
        <f>IF(N1033="nulová",J1033,0)</f>
        <v>0</v>
      </c>
      <c r="BJ1033" s="16" t="s">
        <v>84</v>
      </c>
      <c r="BK1033" s="199">
        <f>ROUND(I1033*H1033,2)</f>
        <v>0</v>
      </c>
      <c r="BL1033" s="16" t="s">
        <v>182</v>
      </c>
      <c r="BM1033" s="198" t="s">
        <v>1404</v>
      </c>
    </row>
    <row r="1034" spans="1:65" s="2" customFormat="1" ht="18">
      <c r="A1034" s="33"/>
      <c r="B1034" s="34"/>
      <c r="C1034" s="35"/>
      <c r="D1034" s="200" t="s">
        <v>141</v>
      </c>
      <c r="E1034" s="35"/>
      <c r="F1034" s="201" t="s">
        <v>1403</v>
      </c>
      <c r="G1034" s="35"/>
      <c r="H1034" s="35"/>
      <c r="I1034" s="202"/>
      <c r="J1034" s="35"/>
      <c r="K1034" s="35"/>
      <c r="L1034" s="38"/>
      <c r="M1034" s="203"/>
      <c r="N1034" s="204"/>
      <c r="O1034" s="70"/>
      <c r="P1034" s="70"/>
      <c r="Q1034" s="70"/>
      <c r="R1034" s="70"/>
      <c r="S1034" s="70"/>
      <c r="T1034" s="71"/>
      <c r="U1034" s="33"/>
      <c r="V1034" s="33"/>
      <c r="W1034" s="33"/>
      <c r="X1034" s="33"/>
      <c r="Y1034" s="33"/>
      <c r="Z1034" s="33"/>
      <c r="AA1034" s="33"/>
      <c r="AB1034" s="33"/>
      <c r="AC1034" s="33"/>
      <c r="AD1034" s="33"/>
      <c r="AE1034" s="33"/>
      <c r="AT1034" s="16" t="s">
        <v>141</v>
      </c>
      <c r="AU1034" s="16" t="s">
        <v>84</v>
      </c>
    </row>
    <row r="1035" spans="1:65" s="2" customFormat="1" ht="24.15" customHeight="1">
      <c r="A1035" s="33"/>
      <c r="B1035" s="34"/>
      <c r="C1035" s="186" t="s">
        <v>1405</v>
      </c>
      <c r="D1035" s="186" t="s">
        <v>135</v>
      </c>
      <c r="E1035" s="187" t="s">
        <v>1406</v>
      </c>
      <c r="F1035" s="188" t="s">
        <v>1407</v>
      </c>
      <c r="G1035" s="189" t="s">
        <v>237</v>
      </c>
      <c r="H1035" s="190">
        <v>1</v>
      </c>
      <c r="I1035" s="191"/>
      <c r="J1035" s="192">
        <f>ROUND(I1035*H1035,2)</f>
        <v>0</v>
      </c>
      <c r="K1035" s="193"/>
      <c r="L1035" s="38"/>
      <c r="M1035" s="194" t="s">
        <v>1</v>
      </c>
      <c r="N1035" s="195" t="s">
        <v>42</v>
      </c>
      <c r="O1035" s="70"/>
      <c r="P1035" s="196">
        <f>O1035*H1035</f>
        <v>0</v>
      </c>
      <c r="Q1035" s="196">
        <v>0</v>
      </c>
      <c r="R1035" s="196">
        <f>Q1035*H1035</f>
        <v>0</v>
      </c>
      <c r="S1035" s="196">
        <v>0</v>
      </c>
      <c r="T1035" s="197">
        <f>S1035*H1035</f>
        <v>0</v>
      </c>
      <c r="U1035" s="33"/>
      <c r="V1035" s="33"/>
      <c r="W1035" s="33"/>
      <c r="X1035" s="33"/>
      <c r="Y1035" s="33"/>
      <c r="Z1035" s="33"/>
      <c r="AA1035" s="33"/>
      <c r="AB1035" s="33"/>
      <c r="AC1035" s="33"/>
      <c r="AD1035" s="33"/>
      <c r="AE1035" s="33"/>
      <c r="AR1035" s="198" t="s">
        <v>182</v>
      </c>
      <c r="AT1035" s="198" t="s">
        <v>135</v>
      </c>
      <c r="AU1035" s="198" t="s">
        <v>84</v>
      </c>
      <c r="AY1035" s="16" t="s">
        <v>132</v>
      </c>
      <c r="BE1035" s="199">
        <f>IF(N1035="základní",J1035,0)</f>
        <v>0</v>
      </c>
      <c r="BF1035" s="199">
        <f>IF(N1035="snížená",J1035,0)</f>
        <v>0</v>
      </c>
      <c r="BG1035" s="199">
        <f>IF(N1035="zákl. přenesená",J1035,0)</f>
        <v>0</v>
      </c>
      <c r="BH1035" s="199">
        <f>IF(N1035="sníž. přenesená",J1035,0)</f>
        <v>0</v>
      </c>
      <c r="BI1035" s="199">
        <f>IF(N1035="nulová",J1035,0)</f>
        <v>0</v>
      </c>
      <c r="BJ1035" s="16" t="s">
        <v>84</v>
      </c>
      <c r="BK1035" s="199">
        <f>ROUND(I1035*H1035,2)</f>
        <v>0</v>
      </c>
      <c r="BL1035" s="16" t="s">
        <v>182</v>
      </c>
      <c r="BM1035" s="198" t="s">
        <v>1408</v>
      </c>
    </row>
    <row r="1036" spans="1:65" s="2" customFormat="1" ht="18">
      <c r="A1036" s="33"/>
      <c r="B1036" s="34"/>
      <c r="C1036" s="35"/>
      <c r="D1036" s="200" t="s">
        <v>141</v>
      </c>
      <c r="E1036" s="35"/>
      <c r="F1036" s="201" t="s">
        <v>1407</v>
      </c>
      <c r="G1036" s="35"/>
      <c r="H1036" s="35"/>
      <c r="I1036" s="202"/>
      <c r="J1036" s="35"/>
      <c r="K1036" s="35"/>
      <c r="L1036" s="38"/>
      <c r="M1036" s="203"/>
      <c r="N1036" s="204"/>
      <c r="O1036" s="70"/>
      <c r="P1036" s="70"/>
      <c r="Q1036" s="70"/>
      <c r="R1036" s="70"/>
      <c r="S1036" s="70"/>
      <c r="T1036" s="71"/>
      <c r="U1036" s="33"/>
      <c r="V1036" s="33"/>
      <c r="W1036" s="33"/>
      <c r="X1036" s="33"/>
      <c r="Y1036" s="33"/>
      <c r="Z1036" s="33"/>
      <c r="AA1036" s="33"/>
      <c r="AB1036" s="33"/>
      <c r="AC1036" s="33"/>
      <c r="AD1036" s="33"/>
      <c r="AE1036" s="33"/>
      <c r="AT1036" s="16" t="s">
        <v>141</v>
      </c>
      <c r="AU1036" s="16" t="s">
        <v>84</v>
      </c>
    </row>
    <row r="1037" spans="1:65" s="2" customFormat="1" ht="21.75" customHeight="1">
      <c r="A1037" s="33"/>
      <c r="B1037" s="34"/>
      <c r="C1037" s="186" t="s">
        <v>822</v>
      </c>
      <c r="D1037" s="186" t="s">
        <v>135</v>
      </c>
      <c r="E1037" s="187" t="s">
        <v>1409</v>
      </c>
      <c r="F1037" s="188" t="s">
        <v>1410</v>
      </c>
      <c r="G1037" s="189" t="s">
        <v>394</v>
      </c>
      <c r="H1037" s="190">
        <v>2.9180000000000001</v>
      </c>
      <c r="I1037" s="191"/>
      <c r="J1037" s="192">
        <f>ROUND(I1037*H1037,2)</f>
        <v>0</v>
      </c>
      <c r="K1037" s="193"/>
      <c r="L1037" s="38"/>
      <c r="M1037" s="194" t="s">
        <v>1</v>
      </c>
      <c r="N1037" s="195" t="s">
        <v>42</v>
      </c>
      <c r="O1037" s="70"/>
      <c r="P1037" s="196">
        <f>O1037*H1037</f>
        <v>0</v>
      </c>
      <c r="Q1037" s="196">
        <v>0</v>
      </c>
      <c r="R1037" s="196">
        <f>Q1037*H1037</f>
        <v>0</v>
      </c>
      <c r="S1037" s="196">
        <v>0</v>
      </c>
      <c r="T1037" s="197">
        <f>S1037*H1037</f>
        <v>0</v>
      </c>
      <c r="U1037" s="33"/>
      <c r="V1037" s="33"/>
      <c r="W1037" s="33"/>
      <c r="X1037" s="33"/>
      <c r="Y1037" s="33"/>
      <c r="Z1037" s="33"/>
      <c r="AA1037" s="33"/>
      <c r="AB1037" s="33"/>
      <c r="AC1037" s="33"/>
      <c r="AD1037" s="33"/>
      <c r="AE1037" s="33"/>
      <c r="AR1037" s="198" t="s">
        <v>182</v>
      </c>
      <c r="AT1037" s="198" t="s">
        <v>135</v>
      </c>
      <c r="AU1037" s="198" t="s">
        <v>84</v>
      </c>
      <c r="AY1037" s="16" t="s">
        <v>132</v>
      </c>
      <c r="BE1037" s="199">
        <f>IF(N1037="základní",J1037,0)</f>
        <v>0</v>
      </c>
      <c r="BF1037" s="199">
        <f>IF(N1037="snížená",J1037,0)</f>
        <v>0</v>
      </c>
      <c r="BG1037" s="199">
        <f>IF(N1037="zákl. přenesená",J1037,0)</f>
        <v>0</v>
      </c>
      <c r="BH1037" s="199">
        <f>IF(N1037="sníž. přenesená",J1037,0)</f>
        <v>0</v>
      </c>
      <c r="BI1037" s="199">
        <f>IF(N1037="nulová",J1037,0)</f>
        <v>0</v>
      </c>
      <c r="BJ1037" s="16" t="s">
        <v>84</v>
      </c>
      <c r="BK1037" s="199">
        <f>ROUND(I1037*H1037,2)</f>
        <v>0</v>
      </c>
      <c r="BL1037" s="16" t="s">
        <v>182</v>
      </c>
      <c r="BM1037" s="198" t="s">
        <v>1411</v>
      </c>
    </row>
    <row r="1038" spans="1:65" s="2" customFormat="1" ht="10">
      <c r="A1038" s="33"/>
      <c r="B1038" s="34"/>
      <c r="C1038" s="35"/>
      <c r="D1038" s="200" t="s">
        <v>141</v>
      </c>
      <c r="E1038" s="35"/>
      <c r="F1038" s="201" t="s">
        <v>1410</v>
      </c>
      <c r="G1038" s="35"/>
      <c r="H1038" s="35"/>
      <c r="I1038" s="202"/>
      <c r="J1038" s="35"/>
      <c r="K1038" s="35"/>
      <c r="L1038" s="38"/>
      <c r="M1038" s="203"/>
      <c r="N1038" s="204"/>
      <c r="O1038" s="70"/>
      <c r="P1038" s="70"/>
      <c r="Q1038" s="70"/>
      <c r="R1038" s="70"/>
      <c r="S1038" s="70"/>
      <c r="T1038" s="71"/>
      <c r="U1038" s="33"/>
      <c r="V1038" s="33"/>
      <c r="W1038" s="33"/>
      <c r="X1038" s="33"/>
      <c r="Y1038" s="33"/>
      <c r="Z1038" s="33"/>
      <c r="AA1038" s="33"/>
      <c r="AB1038" s="33"/>
      <c r="AC1038" s="33"/>
      <c r="AD1038" s="33"/>
      <c r="AE1038" s="33"/>
      <c r="AT1038" s="16" t="s">
        <v>141</v>
      </c>
      <c r="AU1038" s="16" t="s">
        <v>84</v>
      </c>
    </row>
    <row r="1039" spans="1:65" s="12" customFormat="1" ht="25.9" customHeight="1">
      <c r="B1039" s="170"/>
      <c r="C1039" s="171"/>
      <c r="D1039" s="172" t="s">
        <v>76</v>
      </c>
      <c r="E1039" s="173" t="s">
        <v>1412</v>
      </c>
      <c r="F1039" s="173" t="s">
        <v>1413</v>
      </c>
      <c r="G1039" s="171"/>
      <c r="H1039" s="171"/>
      <c r="I1039" s="174"/>
      <c r="J1039" s="175">
        <f>BK1039</f>
        <v>0</v>
      </c>
      <c r="K1039" s="171"/>
      <c r="L1039" s="176"/>
      <c r="M1039" s="177"/>
      <c r="N1039" s="178"/>
      <c r="O1039" s="178"/>
      <c r="P1039" s="179">
        <f>SUM(P1040:P1081)</f>
        <v>0</v>
      </c>
      <c r="Q1039" s="178"/>
      <c r="R1039" s="179">
        <f>SUM(R1040:R1081)</f>
        <v>0</v>
      </c>
      <c r="S1039" s="178"/>
      <c r="T1039" s="180">
        <f>SUM(T1040:T1081)</f>
        <v>0</v>
      </c>
      <c r="AR1039" s="181" t="s">
        <v>86</v>
      </c>
      <c r="AT1039" s="182" t="s">
        <v>76</v>
      </c>
      <c r="AU1039" s="182" t="s">
        <v>77</v>
      </c>
      <c r="AY1039" s="181" t="s">
        <v>132</v>
      </c>
      <c r="BK1039" s="183">
        <f>SUM(BK1040:BK1081)</f>
        <v>0</v>
      </c>
    </row>
    <row r="1040" spans="1:65" s="2" customFormat="1" ht="24.15" customHeight="1">
      <c r="A1040" s="33"/>
      <c r="B1040" s="34"/>
      <c r="C1040" s="186" t="s">
        <v>1414</v>
      </c>
      <c r="D1040" s="186" t="s">
        <v>135</v>
      </c>
      <c r="E1040" s="187" t="s">
        <v>1415</v>
      </c>
      <c r="F1040" s="188" t="s">
        <v>1416</v>
      </c>
      <c r="G1040" s="189" t="s">
        <v>226</v>
      </c>
      <c r="H1040" s="190">
        <v>95.704999999999998</v>
      </c>
      <c r="I1040" s="191"/>
      <c r="J1040" s="192">
        <f>ROUND(I1040*H1040,2)</f>
        <v>0</v>
      </c>
      <c r="K1040" s="193"/>
      <c r="L1040" s="38"/>
      <c r="M1040" s="194" t="s">
        <v>1</v>
      </c>
      <c r="N1040" s="195" t="s">
        <v>42</v>
      </c>
      <c r="O1040" s="70"/>
      <c r="P1040" s="196">
        <f>O1040*H1040</f>
        <v>0</v>
      </c>
      <c r="Q1040" s="196">
        <v>0</v>
      </c>
      <c r="R1040" s="196">
        <f>Q1040*H1040</f>
        <v>0</v>
      </c>
      <c r="S1040" s="196">
        <v>0</v>
      </c>
      <c r="T1040" s="197">
        <f>S1040*H1040</f>
        <v>0</v>
      </c>
      <c r="U1040" s="33"/>
      <c r="V1040" s="33"/>
      <c r="W1040" s="33"/>
      <c r="X1040" s="33"/>
      <c r="Y1040" s="33"/>
      <c r="Z1040" s="33"/>
      <c r="AA1040" s="33"/>
      <c r="AB1040" s="33"/>
      <c r="AC1040" s="33"/>
      <c r="AD1040" s="33"/>
      <c r="AE1040" s="33"/>
      <c r="AR1040" s="198" t="s">
        <v>182</v>
      </c>
      <c r="AT1040" s="198" t="s">
        <v>135</v>
      </c>
      <c r="AU1040" s="198" t="s">
        <v>84</v>
      </c>
      <c r="AY1040" s="16" t="s">
        <v>132</v>
      </c>
      <c r="BE1040" s="199">
        <f>IF(N1040="základní",J1040,0)</f>
        <v>0</v>
      </c>
      <c r="BF1040" s="199">
        <f>IF(N1040="snížená",J1040,0)</f>
        <v>0</v>
      </c>
      <c r="BG1040" s="199">
        <f>IF(N1040="zákl. přenesená",J1040,0)</f>
        <v>0</v>
      </c>
      <c r="BH1040" s="199">
        <f>IF(N1040="sníž. přenesená",J1040,0)</f>
        <v>0</v>
      </c>
      <c r="BI1040" s="199">
        <f>IF(N1040="nulová",J1040,0)</f>
        <v>0</v>
      </c>
      <c r="BJ1040" s="16" t="s">
        <v>84</v>
      </c>
      <c r="BK1040" s="199">
        <f>ROUND(I1040*H1040,2)</f>
        <v>0</v>
      </c>
      <c r="BL1040" s="16" t="s">
        <v>182</v>
      </c>
      <c r="BM1040" s="198" t="s">
        <v>1417</v>
      </c>
    </row>
    <row r="1041" spans="1:65" s="2" customFormat="1" ht="10">
      <c r="A1041" s="33"/>
      <c r="B1041" s="34"/>
      <c r="C1041" s="35"/>
      <c r="D1041" s="200" t="s">
        <v>141</v>
      </c>
      <c r="E1041" s="35"/>
      <c r="F1041" s="201" t="s">
        <v>1416</v>
      </c>
      <c r="G1041" s="35"/>
      <c r="H1041" s="35"/>
      <c r="I1041" s="202"/>
      <c r="J1041" s="35"/>
      <c r="K1041" s="35"/>
      <c r="L1041" s="38"/>
      <c r="M1041" s="203"/>
      <c r="N1041" s="204"/>
      <c r="O1041" s="70"/>
      <c r="P1041" s="70"/>
      <c r="Q1041" s="70"/>
      <c r="R1041" s="70"/>
      <c r="S1041" s="70"/>
      <c r="T1041" s="71"/>
      <c r="U1041" s="33"/>
      <c r="V1041" s="33"/>
      <c r="W1041" s="33"/>
      <c r="X1041" s="33"/>
      <c r="Y1041" s="33"/>
      <c r="Z1041" s="33"/>
      <c r="AA1041" s="33"/>
      <c r="AB1041" s="33"/>
      <c r="AC1041" s="33"/>
      <c r="AD1041" s="33"/>
      <c r="AE1041" s="33"/>
      <c r="AT1041" s="16" t="s">
        <v>141</v>
      </c>
      <c r="AU1041" s="16" t="s">
        <v>84</v>
      </c>
    </row>
    <row r="1042" spans="1:65" s="13" customFormat="1" ht="10">
      <c r="B1042" s="210"/>
      <c r="C1042" s="211"/>
      <c r="D1042" s="200" t="s">
        <v>227</v>
      </c>
      <c r="E1042" s="212" t="s">
        <v>1</v>
      </c>
      <c r="F1042" s="213" t="s">
        <v>1418</v>
      </c>
      <c r="G1042" s="211"/>
      <c r="H1042" s="214">
        <v>89.2</v>
      </c>
      <c r="I1042" s="215"/>
      <c r="J1042" s="211"/>
      <c r="K1042" s="211"/>
      <c r="L1042" s="216"/>
      <c r="M1042" s="217"/>
      <c r="N1042" s="218"/>
      <c r="O1042" s="218"/>
      <c r="P1042" s="218"/>
      <c r="Q1042" s="218"/>
      <c r="R1042" s="218"/>
      <c r="S1042" s="218"/>
      <c r="T1042" s="219"/>
      <c r="AT1042" s="220" t="s">
        <v>227</v>
      </c>
      <c r="AU1042" s="220" t="s">
        <v>84</v>
      </c>
      <c r="AV1042" s="13" t="s">
        <v>86</v>
      </c>
      <c r="AW1042" s="13" t="s">
        <v>33</v>
      </c>
      <c r="AX1042" s="13" t="s">
        <v>77</v>
      </c>
      <c r="AY1042" s="220" t="s">
        <v>132</v>
      </c>
    </row>
    <row r="1043" spans="1:65" s="13" customFormat="1" ht="10">
      <c r="B1043" s="210"/>
      <c r="C1043" s="211"/>
      <c r="D1043" s="200" t="s">
        <v>227</v>
      </c>
      <c r="E1043" s="212" t="s">
        <v>1</v>
      </c>
      <c r="F1043" s="213" t="s">
        <v>1419</v>
      </c>
      <c r="G1043" s="211"/>
      <c r="H1043" s="214">
        <v>5.56</v>
      </c>
      <c r="I1043" s="215"/>
      <c r="J1043" s="211"/>
      <c r="K1043" s="211"/>
      <c r="L1043" s="216"/>
      <c r="M1043" s="217"/>
      <c r="N1043" s="218"/>
      <c r="O1043" s="218"/>
      <c r="P1043" s="218"/>
      <c r="Q1043" s="218"/>
      <c r="R1043" s="218"/>
      <c r="S1043" s="218"/>
      <c r="T1043" s="219"/>
      <c r="AT1043" s="220" t="s">
        <v>227</v>
      </c>
      <c r="AU1043" s="220" t="s">
        <v>84</v>
      </c>
      <c r="AV1043" s="13" t="s">
        <v>86</v>
      </c>
      <c r="AW1043" s="13" t="s">
        <v>33</v>
      </c>
      <c r="AX1043" s="13" t="s">
        <v>77</v>
      </c>
      <c r="AY1043" s="220" t="s">
        <v>132</v>
      </c>
    </row>
    <row r="1044" spans="1:65" s="13" customFormat="1" ht="10">
      <c r="B1044" s="210"/>
      <c r="C1044" s="211"/>
      <c r="D1044" s="200" t="s">
        <v>227</v>
      </c>
      <c r="E1044" s="212" t="s">
        <v>1</v>
      </c>
      <c r="F1044" s="213" t="s">
        <v>1420</v>
      </c>
      <c r="G1044" s="211"/>
      <c r="H1044" s="214">
        <v>0.94499999999999995</v>
      </c>
      <c r="I1044" s="215"/>
      <c r="J1044" s="211"/>
      <c r="K1044" s="211"/>
      <c r="L1044" s="216"/>
      <c r="M1044" s="217"/>
      <c r="N1044" s="218"/>
      <c r="O1044" s="218"/>
      <c r="P1044" s="218"/>
      <c r="Q1044" s="218"/>
      <c r="R1044" s="218"/>
      <c r="S1044" s="218"/>
      <c r="T1044" s="219"/>
      <c r="AT1044" s="220" t="s">
        <v>227</v>
      </c>
      <c r="AU1044" s="220" t="s">
        <v>84</v>
      </c>
      <c r="AV1044" s="13" t="s">
        <v>86</v>
      </c>
      <c r="AW1044" s="13" t="s">
        <v>33</v>
      </c>
      <c r="AX1044" s="13" t="s">
        <v>77</v>
      </c>
      <c r="AY1044" s="220" t="s">
        <v>132</v>
      </c>
    </row>
    <row r="1045" spans="1:65" s="14" customFormat="1" ht="10">
      <c r="B1045" s="221"/>
      <c r="C1045" s="222"/>
      <c r="D1045" s="200" t="s">
        <v>227</v>
      </c>
      <c r="E1045" s="223" t="s">
        <v>1</v>
      </c>
      <c r="F1045" s="224" t="s">
        <v>229</v>
      </c>
      <c r="G1045" s="222"/>
      <c r="H1045" s="225">
        <v>95.704999999999998</v>
      </c>
      <c r="I1045" s="226"/>
      <c r="J1045" s="222"/>
      <c r="K1045" s="222"/>
      <c r="L1045" s="227"/>
      <c r="M1045" s="228"/>
      <c r="N1045" s="229"/>
      <c r="O1045" s="229"/>
      <c r="P1045" s="229"/>
      <c r="Q1045" s="229"/>
      <c r="R1045" s="229"/>
      <c r="S1045" s="229"/>
      <c r="T1045" s="230"/>
      <c r="AT1045" s="231" t="s">
        <v>227</v>
      </c>
      <c r="AU1045" s="231" t="s">
        <v>84</v>
      </c>
      <c r="AV1045" s="14" t="s">
        <v>153</v>
      </c>
      <c r="AW1045" s="14" t="s">
        <v>33</v>
      </c>
      <c r="AX1045" s="14" t="s">
        <v>84</v>
      </c>
      <c r="AY1045" s="231" t="s">
        <v>132</v>
      </c>
    </row>
    <row r="1046" spans="1:65" s="2" customFormat="1" ht="24.15" customHeight="1">
      <c r="A1046" s="33"/>
      <c r="B1046" s="34"/>
      <c r="C1046" s="186" t="s">
        <v>825</v>
      </c>
      <c r="D1046" s="186" t="s">
        <v>135</v>
      </c>
      <c r="E1046" s="187" t="s">
        <v>1421</v>
      </c>
      <c r="F1046" s="188" t="s">
        <v>1422</v>
      </c>
      <c r="G1046" s="189" t="s">
        <v>240</v>
      </c>
      <c r="H1046" s="190">
        <v>26.4</v>
      </c>
      <c r="I1046" s="191"/>
      <c r="J1046" s="192">
        <f>ROUND(I1046*H1046,2)</f>
        <v>0</v>
      </c>
      <c r="K1046" s="193"/>
      <c r="L1046" s="38"/>
      <c r="M1046" s="194" t="s">
        <v>1</v>
      </c>
      <c r="N1046" s="195" t="s">
        <v>42</v>
      </c>
      <c r="O1046" s="70"/>
      <c r="P1046" s="196">
        <f>O1046*H1046</f>
        <v>0</v>
      </c>
      <c r="Q1046" s="196">
        <v>0</v>
      </c>
      <c r="R1046" s="196">
        <f>Q1046*H1046</f>
        <v>0</v>
      </c>
      <c r="S1046" s="196">
        <v>0</v>
      </c>
      <c r="T1046" s="197">
        <f>S1046*H1046</f>
        <v>0</v>
      </c>
      <c r="U1046" s="33"/>
      <c r="V1046" s="33"/>
      <c r="W1046" s="33"/>
      <c r="X1046" s="33"/>
      <c r="Y1046" s="33"/>
      <c r="Z1046" s="33"/>
      <c r="AA1046" s="33"/>
      <c r="AB1046" s="33"/>
      <c r="AC1046" s="33"/>
      <c r="AD1046" s="33"/>
      <c r="AE1046" s="33"/>
      <c r="AR1046" s="198" t="s">
        <v>182</v>
      </c>
      <c r="AT1046" s="198" t="s">
        <v>135</v>
      </c>
      <c r="AU1046" s="198" t="s">
        <v>84</v>
      </c>
      <c r="AY1046" s="16" t="s">
        <v>132</v>
      </c>
      <c r="BE1046" s="199">
        <f>IF(N1046="základní",J1046,0)</f>
        <v>0</v>
      </c>
      <c r="BF1046" s="199">
        <f>IF(N1046="snížená",J1046,0)</f>
        <v>0</v>
      </c>
      <c r="BG1046" s="199">
        <f>IF(N1046="zákl. přenesená",J1046,0)</f>
        <v>0</v>
      </c>
      <c r="BH1046" s="199">
        <f>IF(N1046="sníž. přenesená",J1046,0)</f>
        <v>0</v>
      </c>
      <c r="BI1046" s="199">
        <f>IF(N1046="nulová",J1046,0)</f>
        <v>0</v>
      </c>
      <c r="BJ1046" s="16" t="s">
        <v>84</v>
      </c>
      <c r="BK1046" s="199">
        <f>ROUND(I1046*H1046,2)</f>
        <v>0</v>
      </c>
      <c r="BL1046" s="16" t="s">
        <v>182</v>
      </c>
      <c r="BM1046" s="198" t="s">
        <v>1423</v>
      </c>
    </row>
    <row r="1047" spans="1:65" s="2" customFormat="1" ht="18">
      <c r="A1047" s="33"/>
      <c r="B1047" s="34"/>
      <c r="C1047" s="35"/>
      <c r="D1047" s="200" t="s">
        <v>141</v>
      </c>
      <c r="E1047" s="35"/>
      <c r="F1047" s="201" t="s">
        <v>1422</v>
      </c>
      <c r="G1047" s="35"/>
      <c r="H1047" s="35"/>
      <c r="I1047" s="202"/>
      <c r="J1047" s="35"/>
      <c r="K1047" s="35"/>
      <c r="L1047" s="38"/>
      <c r="M1047" s="203"/>
      <c r="N1047" s="204"/>
      <c r="O1047" s="70"/>
      <c r="P1047" s="70"/>
      <c r="Q1047" s="70"/>
      <c r="R1047" s="70"/>
      <c r="S1047" s="70"/>
      <c r="T1047" s="71"/>
      <c r="U1047" s="33"/>
      <c r="V1047" s="33"/>
      <c r="W1047" s="33"/>
      <c r="X1047" s="33"/>
      <c r="Y1047" s="33"/>
      <c r="Z1047" s="33"/>
      <c r="AA1047" s="33"/>
      <c r="AB1047" s="33"/>
      <c r="AC1047" s="33"/>
      <c r="AD1047" s="33"/>
      <c r="AE1047" s="33"/>
      <c r="AT1047" s="16" t="s">
        <v>141</v>
      </c>
      <c r="AU1047" s="16" t="s">
        <v>84</v>
      </c>
    </row>
    <row r="1048" spans="1:65" s="13" customFormat="1" ht="10">
      <c r="B1048" s="210"/>
      <c r="C1048" s="211"/>
      <c r="D1048" s="200" t="s">
        <v>227</v>
      </c>
      <c r="E1048" s="212" t="s">
        <v>1</v>
      </c>
      <c r="F1048" s="213" t="s">
        <v>1424</v>
      </c>
      <c r="G1048" s="211"/>
      <c r="H1048" s="214">
        <v>26.4</v>
      </c>
      <c r="I1048" s="215"/>
      <c r="J1048" s="211"/>
      <c r="K1048" s="211"/>
      <c r="L1048" s="216"/>
      <c r="M1048" s="217"/>
      <c r="N1048" s="218"/>
      <c r="O1048" s="218"/>
      <c r="P1048" s="218"/>
      <c r="Q1048" s="218"/>
      <c r="R1048" s="218"/>
      <c r="S1048" s="218"/>
      <c r="T1048" s="219"/>
      <c r="AT1048" s="220" t="s">
        <v>227</v>
      </c>
      <c r="AU1048" s="220" t="s">
        <v>84</v>
      </c>
      <c r="AV1048" s="13" t="s">
        <v>86</v>
      </c>
      <c r="AW1048" s="13" t="s">
        <v>33</v>
      </c>
      <c r="AX1048" s="13" t="s">
        <v>77</v>
      </c>
      <c r="AY1048" s="220" t="s">
        <v>132</v>
      </c>
    </row>
    <row r="1049" spans="1:65" s="14" customFormat="1" ht="10">
      <c r="B1049" s="221"/>
      <c r="C1049" s="222"/>
      <c r="D1049" s="200" t="s">
        <v>227</v>
      </c>
      <c r="E1049" s="223" t="s">
        <v>1</v>
      </c>
      <c r="F1049" s="224" t="s">
        <v>229</v>
      </c>
      <c r="G1049" s="222"/>
      <c r="H1049" s="225">
        <v>26.4</v>
      </c>
      <c r="I1049" s="226"/>
      <c r="J1049" s="222"/>
      <c r="K1049" s="222"/>
      <c r="L1049" s="227"/>
      <c r="M1049" s="228"/>
      <c r="N1049" s="229"/>
      <c r="O1049" s="229"/>
      <c r="P1049" s="229"/>
      <c r="Q1049" s="229"/>
      <c r="R1049" s="229"/>
      <c r="S1049" s="229"/>
      <c r="T1049" s="230"/>
      <c r="AT1049" s="231" t="s">
        <v>227</v>
      </c>
      <c r="AU1049" s="231" t="s">
        <v>84</v>
      </c>
      <c r="AV1049" s="14" t="s">
        <v>153</v>
      </c>
      <c r="AW1049" s="14" t="s">
        <v>33</v>
      </c>
      <c r="AX1049" s="14" t="s">
        <v>84</v>
      </c>
      <c r="AY1049" s="231" t="s">
        <v>132</v>
      </c>
    </row>
    <row r="1050" spans="1:65" s="2" customFormat="1" ht="16.5" customHeight="1">
      <c r="A1050" s="33"/>
      <c r="B1050" s="34"/>
      <c r="C1050" s="186" t="s">
        <v>1425</v>
      </c>
      <c r="D1050" s="186" t="s">
        <v>135</v>
      </c>
      <c r="E1050" s="187" t="s">
        <v>1426</v>
      </c>
      <c r="F1050" s="188" t="s">
        <v>1427</v>
      </c>
      <c r="G1050" s="189" t="s">
        <v>240</v>
      </c>
      <c r="H1050" s="190">
        <v>26.4</v>
      </c>
      <c r="I1050" s="191"/>
      <c r="J1050" s="192">
        <f>ROUND(I1050*H1050,2)</f>
        <v>0</v>
      </c>
      <c r="K1050" s="193"/>
      <c r="L1050" s="38"/>
      <c r="M1050" s="194" t="s">
        <v>1</v>
      </c>
      <c r="N1050" s="195" t="s">
        <v>42</v>
      </c>
      <c r="O1050" s="70"/>
      <c r="P1050" s="196">
        <f>O1050*H1050</f>
        <v>0</v>
      </c>
      <c r="Q1050" s="196">
        <v>0</v>
      </c>
      <c r="R1050" s="196">
        <f>Q1050*H1050</f>
        <v>0</v>
      </c>
      <c r="S1050" s="196">
        <v>0</v>
      </c>
      <c r="T1050" s="197">
        <f>S1050*H1050</f>
        <v>0</v>
      </c>
      <c r="U1050" s="33"/>
      <c r="V1050" s="33"/>
      <c r="W1050" s="33"/>
      <c r="X1050" s="33"/>
      <c r="Y1050" s="33"/>
      <c r="Z1050" s="33"/>
      <c r="AA1050" s="33"/>
      <c r="AB1050" s="33"/>
      <c r="AC1050" s="33"/>
      <c r="AD1050" s="33"/>
      <c r="AE1050" s="33"/>
      <c r="AR1050" s="198" t="s">
        <v>182</v>
      </c>
      <c r="AT1050" s="198" t="s">
        <v>135</v>
      </c>
      <c r="AU1050" s="198" t="s">
        <v>84</v>
      </c>
      <c r="AY1050" s="16" t="s">
        <v>132</v>
      </c>
      <c r="BE1050" s="199">
        <f>IF(N1050="základní",J1050,0)</f>
        <v>0</v>
      </c>
      <c r="BF1050" s="199">
        <f>IF(N1050="snížená",J1050,0)</f>
        <v>0</v>
      </c>
      <c r="BG1050" s="199">
        <f>IF(N1050="zákl. přenesená",J1050,0)</f>
        <v>0</v>
      </c>
      <c r="BH1050" s="199">
        <f>IF(N1050="sníž. přenesená",J1050,0)</f>
        <v>0</v>
      </c>
      <c r="BI1050" s="199">
        <f>IF(N1050="nulová",J1050,0)</f>
        <v>0</v>
      </c>
      <c r="BJ1050" s="16" t="s">
        <v>84</v>
      </c>
      <c r="BK1050" s="199">
        <f>ROUND(I1050*H1050,2)</f>
        <v>0</v>
      </c>
      <c r="BL1050" s="16" t="s">
        <v>182</v>
      </c>
      <c r="BM1050" s="198" t="s">
        <v>1428</v>
      </c>
    </row>
    <row r="1051" spans="1:65" s="2" customFormat="1" ht="10">
      <c r="A1051" s="33"/>
      <c r="B1051" s="34"/>
      <c r="C1051" s="35"/>
      <c r="D1051" s="200" t="s">
        <v>141</v>
      </c>
      <c r="E1051" s="35"/>
      <c r="F1051" s="201" t="s">
        <v>1427</v>
      </c>
      <c r="G1051" s="35"/>
      <c r="H1051" s="35"/>
      <c r="I1051" s="202"/>
      <c r="J1051" s="35"/>
      <c r="K1051" s="35"/>
      <c r="L1051" s="38"/>
      <c r="M1051" s="203"/>
      <c r="N1051" s="204"/>
      <c r="O1051" s="70"/>
      <c r="P1051" s="70"/>
      <c r="Q1051" s="70"/>
      <c r="R1051" s="70"/>
      <c r="S1051" s="70"/>
      <c r="T1051" s="71"/>
      <c r="U1051" s="33"/>
      <c r="V1051" s="33"/>
      <c r="W1051" s="33"/>
      <c r="X1051" s="33"/>
      <c r="Y1051" s="33"/>
      <c r="Z1051" s="33"/>
      <c r="AA1051" s="33"/>
      <c r="AB1051" s="33"/>
      <c r="AC1051" s="33"/>
      <c r="AD1051" s="33"/>
      <c r="AE1051" s="33"/>
      <c r="AT1051" s="16" t="s">
        <v>141</v>
      </c>
      <c r="AU1051" s="16" t="s">
        <v>84</v>
      </c>
    </row>
    <row r="1052" spans="1:65" s="2" customFormat="1" ht="24.15" customHeight="1">
      <c r="A1052" s="33"/>
      <c r="B1052" s="34"/>
      <c r="C1052" s="186" t="s">
        <v>829</v>
      </c>
      <c r="D1052" s="186" t="s">
        <v>135</v>
      </c>
      <c r="E1052" s="187" t="s">
        <v>1429</v>
      </c>
      <c r="F1052" s="188" t="s">
        <v>1430</v>
      </c>
      <c r="G1052" s="189" t="s">
        <v>226</v>
      </c>
      <c r="H1052" s="190">
        <v>102.813</v>
      </c>
      <c r="I1052" s="191"/>
      <c r="J1052" s="192">
        <f>ROUND(I1052*H1052,2)</f>
        <v>0</v>
      </c>
      <c r="K1052" s="193"/>
      <c r="L1052" s="38"/>
      <c r="M1052" s="194" t="s">
        <v>1</v>
      </c>
      <c r="N1052" s="195" t="s">
        <v>42</v>
      </c>
      <c r="O1052" s="70"/>
      <c r="P1052" s="196">
        <f>O1052*H1052</f>
        <v>0</v>
      </c>
      <c r="Q1052" s="196">
        <v>0</v>
      </c>
      <c r="R1052" s="196">
        <f>Q1052*H1052</f>
        <v>0</v>
      </c>
      <c r="S1052" s="196">
        <v>0</v>
      </c>
      <c r="T1052" s="197">
        <f>S1052*H1052</f>
        <v>0</v>
      </c>
      <c r="U1052" s="33"/>
      <c r="V1052" s="33"/>
      <c r="W1052" s="33"/>
      <c r="X1052" s="33"/>
      <c r="Y1052" s="33"/>
      <c r="Z1052" s="33"/>
      <c r="AA1052" s="33"/>
      <c r="AB1052" s="33"/>
      <c r="AC1052" s="33"/>
      <c r="AD1052" s="33"/>
      <c r="AE1052" s="33"/>
      <c r="AR1052" s="198" t="s">
        <v>182</v>
      </c>
      <c r="AT1052" s="198" t="s">
        <v>135</v>
      </c>
      <c r="AU1052" s="198" t="s">
        <v>84</v>
      </c>
      <c r="AY1052" s="16" t="s">
        <v>132</v>
      </c>
      <c r="BE1052" s="199">
        <f>IF(N1052="základní",J1052,0)</f>
        <v>0</v>
      </c>
      <c r="BF1052" s="199">
        <f>IF(N1052="snížená",J1052,0)</f>
        <v>0</v>
      </c>
      <c r="BG1052" s="199">
        <f>IF(N1052="zákl. přenesená",J1052,0)</f>
        <v>0</v>
      </c>
      <c r="BH1052" s="199">
        <f>IF(N1052="sníž. přenesená",J1052,0)</f>
        <v>0</v>
      </c>
      <c r="BI1052" s="199">
        <f>IF(N1052="nulová",J1052,0)</f>
        <v>0</v>
      </c>
      <c r="BJ1052" s="16" t="s">
        <v>84</v>
      </c>
      <c r="BK1052" s="199">
        <f>ROUND(I1052*H1052,2)</f>
        <v>0</v>
      </c>
      <c r="BL1052" s="16" t="s">
        <v>182</v>
      </c>
      <c r="BM1052" s="198" t="s">
        <v>1431</v>
      </c>
    </row>
    <row r="1053" spans="1:65" s="2" customFormat="1" ht="18">
      <c r="A1053" s="33"/>
      <c r="B1053" s="34"/>
      <c r="C1053" s="35"/>
      <c r="D1053" s="200" t="s">
        <v>141</v>
      </c>
      <c r="E1053" s="35"/>
      <c r="F1053" s="201" t="s">
        <v>1430</v>
      </c>
      <c r="G1053" s="35"/>
      <c r="H1053" s="35"/>
      <c r="I1053" s="202"/>
      <c r="J1053" s="35"/>
      <c r="K1053" s="35"/>
      <c r="L1053" s="38"/>
      <c r="M1053" s="203"/>
      <c r="N1053" s="204"/>
      <c r="O1053" s="70"/>
      <c r="P1053" s="70"/>
      <c r="Q1053" s="70"/>
      <c r="R1053" s="70"/>
      <c r="S1053" s="70"/>
      <c r="T1053" s="71"/>
      <c r="U1053" s="33"/>
      <c r="V1053" s="33"/>
      <c r="W1053" s="33"/>
      <c r="X1053" s="33"/>
      <c r="Y1053" s="33"/>
      <c r="Z1053" s="33"/>
      <c r="AA1053" s="33"/>
      <c r="AB1053" s="33"/>
      <c r="AC1053" s="33"/>
      <c r="AD1053" s="33"/>
      <c r="AE1053" s="33"/>
      <c r="AT1053" s="16" t="s">
        <v>141</v>
      </c>
      <c r="AU1053" s="16" t="s">
        <v>84</v>
      </c>
    </row>
    <row r="1054" spans="1:65" s="2" customFormat="1" ht="18">
      <c r="A1054" s="33"/>
      <c r="B1054" s="34"/>
      <c r="C1054" s="35"/>
      <c r="D1054" s="200" t="s">
        <v>142</v>
      </c>
      <c r="E1054" s="35"/>
      <c r="F1054" s="205" t="s">
        <v>1432</v>
      </c>
      <c r="G1054" s="35"/>
      <c r="H1054" s="35"/>
      <c r="I1054" s="202"/>
      <c r="J1054" s="35"/>
      <c r="K1054" s="35"/>
      <c r="L1054" s="38"/>
      <c r="M1054" s="203"/>
      <c r="N1054" s="204"/>
      <c r="O1054" s="70"/>
      <c r="P1054" s="70"/>
      <c r="Q1054" s="70"/>
      <c r="R1054" s="70"/>
      <c r="S1054" s="70"/>
      <c r="T1054" s="71"/>
      <c r="U1054" s="33"/>
      <c r="V1054" s="33"/>
      <c r="W1054" s="33"/>
      <c r="X1054" s="33"/>
      <c r="Y1054" s="33"/>
      <c r="Z1054" s="33"/>
      <c r="AA1054" s="33"/>
      <c r="AB1054" s="33"/>
      <c r="AC1054" s="33"/>
      <c r="AD1054" s="33"/>
      <c r="AE1054" s="33"/>
      <c r="AT1054" s="16" t="s">
        <v>142</v>
      </c>
      <c r="AU1054" s="16" t="s">
        <v>84</v>
      </c>
    </row>
    <row r="1055" spans="1:65" s="13" customFormat="1" ht="10">
      <c r="B1055" s="210"/>
      <c r="C1055" s="211"/>
      <c r="D1055" s="200" t="s">
        <v>227</v>
      </c>
      <c r="E1055" s="212" t="s">
        <v>1</v>
      </c>
      <c r="F1055" s="213" t="s">
        <v>1433</v>
      </c>
      <c r="G1055" s="211"/>
      <c r="H1055" s="214">
        <v>100.49</v>
      </c>
      <c r="I1055" s="215"/>
      <c r="J1055" s="211"/>
      <c r="K1055" s="211"/>
      <c r="L1055" s="216"/>
      <c r="M1055" s="217"/>
      <c r="N1055" s="218"/>
      <c r="O1055" s="218"/>
      <c r="P1055" s="218"/>
      <c r="Q1055" s="218"/>
      <c r="R1055" s="218"/>
      <c r="S1055" s="218"/>
      <c r="T1055" s="219"/>
      <c r="AT1055" s="220" t="s">
        <v>227</v>
      </c>
      <c r="AU1055" s="220" t="s">
        <v>84</v>
      </c>
      <c r="AV1055" s="13" t="s">
        <v>86</v>
      </c>
      <c r="AW1055" s="13" t="s">
        <v>33</v>
      </c>
      <c r="AX1055" s="13" t="s">
        <v>77</v>
      </c>
      <c r="AY1055" s="220" t="s">
        <v>132</v>
      </c>
    </row>
    <row r="1056" spans="1:65" s="13" customFormat="1" ht="10">
      <c r="B1056" s="210"/>
      <c r="C1056" s="211"/>
      <c r="D1056" s="200" t="s">
        <v>227</v>
      </c>
      <c r="E1056" s="212" t="s">
        <v>1</v>
      </c>
      <c r="F1056" s="213" t="s">
        <v>1434</v>
      </c>
      <c r="G1056" s="211"/>
      <c r="H1056" s="214">
        <v>2.323</v>
      </c>
      <c r="I1056" s="215"/>
      <c r="J1056" s="211"/>
      <c r="K1056" s="211"/>
      <c r="L1056" s="216"/>
      <c r="M1056" s="217"/>
      <c r="N1056" s="218"/>
      <c r="O1056" s="218"/>
      <c r="P1056" s="218"/>
      <c r="Q1056" s="218"/>
      <c r="R1056" s="218"/>
      <c r="S1056" s="218"/>
      <c r="T1056" s="219"/>
      <c r="AT1056" s="220" t="s">
        <v>227</v>
      </c>
      <c r="AU1056" s="220" t="s">
        <v>84</v>
      </c>
      <c r="AV1056" s="13" t="s">
        <v>86</v>
      </c>
      <c r="AW1056" s="13" t="s">
        <v>33</v>
      </c>
      <c r="AX1056" s="13" t="s">
        <v>77</v>
      </c>
      <c r="AY1056" s="220" t="s">
        <v>132</v>
      </c>
    </row>
    <row r="1057" spans="1:65" s="14" customFormat="1" ht="10">
      <c r="B1057" s="221"/>
      <c r="C1057" s="222"/>
      <c r="D1057" s="200" t="s">
        <v>227</v>
      </c>
      <c r="E1057" s="223" t="s">
        <v>1</v>
      </c>
      <c r="F1057" s="224" t="s">
        <v>229</v>
      </c>
      <c r="G1057" s="222"/>
      <c r="H1057" s="225">
        <v>102.81299999999999</v>
      </c>
      <c r="I1057" s="226"/>
      <c r="J1057" s="222"/>
      <c r="K1057" s="222"/>
      <c r="L1057" s="227"/>
      <c r="M1057" s="228"/>
      <c r="N1057" s="229"/>
      <c r="O1057" s="229"/>
      <c r="P1057" s="229"/>
      <c r="Q1057" s="229"/>
      <c r="R1057" s="229"/>
      <c r="S1057" s="229"/>
      <c r="T1057" s="230"/>
      <c r="AT1057" s="231" t="s">
        <v>227</v>
      </c>
      <c r="AU1057" s="231" t="s">
        <v>84</v>
      </c>
      <c r="AV1057" s="14" t="s">
        <v>153</v>
      </c>
      <c r="AW1057" s="14" t="s">
        <v>33</v>
      </c>
      <c r="AX1057" s="14" t="s">
        <v>84</v>
      </c>
      <c r="AY1057" s="231" t="s">
        <v>132</v>
      </c>
    </row>
    <row r="1058" spans="1:65" s="2" customFormat="1" ht="16.5" customHeight="1">
      <c r="A1058" s="33"/>
      <c r="B1058" s="34"/>
      <c r="C1058" s="186" t="s">
        <v>1435</v>
      </c>
      <c r="D1058" s="186" t="s">
        <v>135</v>
      </c>
      <c r="E1058" s="187" t="s">
        <v>1436</v>
      </c>
      <c r="F1058" s="188" t="s">
        <v>1437</v>
      </c>
      <c r="G1058" s="189" t="s">
        <v>237</v>
      </c>
      <c r="H1058" s="190">
        <v>37.667000000000002</v>
      </c>
      <c r="I1058" s="191"/>
      <c r="J1058" s="192">
        <f>ROUND(I1058*H1058,2)</f>
        <v>0</v>
      </c>
      <c r="K1058" s="193"/>
      <c r="L1058" s="38"/>
      <c r="M1058" s="194" t="s">
        <v>1</v>
      </c>
      <c r="N1058" s="195" t="s">
        <v>42</v>
      </c>
      <c r="O1058" s="70"/>
      <c r="P1058" s="196">
        <f>O1058*H1058</f>
        <v>0</v>
      </c>
      <c r="Q1058" s="196">
        <v>0</v>
      </c>
      <c r="R1058" s="196">
        <f>Q1058*H1058</f>
        <v>0</v>
      </c>
      <c r="S1058" s="196">
        <v>0</v>
      </c>
      <c r="T1058" s="197">
        <f>S1058*H1058</f>
        <v>0</v>
      </c>
      <c r="U1058" s="33"/>
      <c r="V1058" s="33"/>
      <c r="W1058" s="33"/>
      <c r="X1058" s="33"/>
      <c r="Y1058" s="33"/>
      <c r="Z1058" s="33"/>
      <c r="AA1058" s="33"/>
      <c r="AB1058" s="33"/>
      <c r="AC1058" s="33"/>
      <c r="AD1058" s="33"/>
      <c r="AE1058" s="33"/>
      <c r="AR1058" s="198" t="s">
        <v>182</v>
      </c>
      <c r="AT1058" s="198" t="s">
        <v>135</v>
      </c>
      <c r="AU1058" s="198" t="s">
        <v>84</v>
      </c>
      <c r="AY1058" s="16" t="s">
        <v>132</v>
      </c>
      <c r="BE1058" s="199">
        <f>IF(N1058="základní",J1058,0)</f>
        <v>0</v>
      </c>
      <c r="BF1058" s="199">
        <f>IF(N1058="snížená",J1058,0)</f>
        <v>0</v>
      </c>
      <c r="BG1058" s="199">
        <f>IF(N1058="zákl. přenesená",J1058,0)</f>
        <v>0</v>
      </c>
      <c r="BH1058" s="199">
        <f>IF(N1058="sníž. přenesená",J1058,0)</f>
        <v>0</v>
      </c>
      <c r="BI1058" s="199">
        <f>IF(N1058="nulová",J1058,0)</f>
        <v>0</v>
      </c>
      <c r="BJ1058" s="16" t="s">
        <v>84</v>
      </c>
      <c r="BK1058" s="199">
        <f>ROUND(I1058*H1058,2)</f>
        <v>0</v>
      </c>
      <c r="BL1058" s="16" t="s">
        <v>182</v>
      </c>
      <c r="BM1058" s="198" t="s">
        <v>1438</v>
      </c>
    </row>
    <row r="1059" spans="1:65" s="2" customFormat="1" ht="10">
      <c r="A1059" s="33"/>
      <c r="B1059" s="34"/>
      <c r="C1059" s="35"/>
      <c r="D1059" s="200" t="s">
        <v>141</v>
      </c>
      <c r="E1059" s="35"/>
      <c r="F1059" s="201" t="s">
        <v>1437</v>
      </c>
      <c r="G1059" s="35"/>
      <c r="H1059" s="35"/>
      <c r="I1059" s="202"/>
      <c r="J1059" s="35"/>
      <c r="K1059" s="35"/>
      <c r="L1059" s="38"/>
      <c r="M1059" s="203"/>
      <c r="N1059" s="204"/>
      <c r="O1059" s="70"/>
      <c r="P1059" s="70"/>
      <c r="Q1059" s="70"/>
      <c r="R1059" s="70"/>
      <c r="S1059" s="70"/>
      <c r="T1059" s="71"/>
      <c r="U1059" s="33"/>
      <c r="V1059" s="33"/>
      <c r="W1059" s="33"/>
      <c r="X1059" s="33"/>
      <c r="Y1059" s="33"/>
      <c r="Z1059" s="33"/>
      <c r="AA1059" s="33"/>
      <c r="AB1059" s="33"/>
      <c r="AC1059" s="33"/>
      <c r="AD1059" s="33"/>
      <c r="AE1059" s="33"/>
      <c r="AT1059" s="16" t="s">
        <v>141</v>
      </c>
      <c r="AU1059" s="16" t="s">
        <v>84</v>
      </c>
    </row>
    <row r="1060" spans="1:65" s="2" customFormat="1" ht="18">
      <c r="A1060" s="33"/>
      <c r="B1060" s="34"/>
      <c r="C1060" s="35"/>
      <c r="D1060" s="200" t="s">
        <v>142</v>
      </c>
      <c r="E1060" s="35"/>
      <c r="F1060" s="205" t="s">
        <v>1439</v>
      </c>
      <c r="G1060" s="35"/>
      <c r="H1060" s="35"/>
      <c r="I1060" s="202"/>
      <c r="J1060" s="35"/>
      <c r="K1060" s="35"/>
      <c r="L1060" s="38"/>
      <c r="M1060" s="203"/>
      <c r="N1060" s="204"/>
      <c r="O1060" s="70"/>
      <c r="P1060" s="70"/>
      <c r="Q1060" s="70"/>
      <c r="R1060" s="70"/>
      <c r="S1060" s="70"/>
      <c r="T1060" s="71"/>
      <c r="U1060" s="33"/>
      <c r="V1060" s="33"/>
      <c r="W1060" s="33"/>
      <c r="X1060" s="33"/>
      <c r="Y1060" s="33"/>
      <c r="Z1060" s="33"/>
      <c r="AA1060" s="33"/>
      <c r="AB1060" s="33"/>
      <c r="AC1060" s="33"/>
      <c r="AD1060" s="33"/>
      <c r="AE1060" s="33"/>
      <c r="AT1060" s="16" t="s">
        <v>142</v>
      </c>
      <c r="AU1060" s="16" t="s">
        <v>84</v>
      </c>
    </row>
    <row r="1061" spans="1:65" s="13" customFormat="1" ht="10">
      <c r="B1061" s="210"/>
      <c r="C1061" s="211"/>
      <c r="D1061" s="200" t="s">
        <v>227</v>
      </c>
      <c r="E1061" s="212" t="s">
        <v>1</v>
      </c>
      <c r="F1061" s="213" t="s">
        <v>1440</v>
      </c>
      <c r="G1061" s="211"/>
      <c r="H1061" s="214">
        <v>20</v>
      </c>
      <c r="I1061" s="215"/>
      <c r="J1061" s="211"/>
      <c r="K1061" s="211"/>
      <c r="L1061" s="216"/>
      <c r="M1061" s="217"/>
      <c r="N1061" s="218"/>
      <c r="O1061" s="218"/>
      <c r="P1061" s="218"/>
      <c r="Q1061" s="218"/>
      <c r="R1061" s="218"/>
      <c r="S1061" s="218"/>
      <c r="T1061" s="219"/>
      <c r="AT1061" s="220" t="s">
        <v>227</v>
      </c>
      <c r="AU1061" s="220" t="s">
        <v>84</v>
      </c>
      <c r="AV1061" s="13" t="s">
        <v>86</v>
      </c>
      <c r="AW1061" s="13" t="s">
        <v>33</v>
      </c>
      <c r="AX1061" s="13" t="s">
        <v>77</v>
      </c>
      <c r="AY1061" s="220" t="s">
        <v>132</v>
      </c>
    </row>
    <row r="1062" spans="1:65" s="13" customFormat="1" ht="10">
      <c r="B1062" s="210"/>
      <c r="C1062" s="211"/>
      <c r="D1062" s="200" t="s">
        <v>227</v>
      </c>
      <c r="E1062" s="212" t="s">
        <v>1</v>
      </c>
      <c r="F1062" s="213" t="s">
        <v>1441</v>
      </c>
      <c r="G1062" s="211"/>
      <c r="H1062" s="214">
        <v>10</v>
      </c>
      <c r="I1062" s="215"/>
      <c r="J1062" s="211"/>
      <c r="K1062" s="211"/>
      <c r="L1062" s="216"/>
      <c r="M1062" s="217"/>
      <c r="N1062" s="218"/>
      <c r="O1062" s="218"/>
      <c r="P1062" s="218"/>
      <c r="Q1062" s="218"/>
      <c r="R1062" s="218"/>
      <c r="S1062" s="218"/>
      <c r="T1062" s="219"/>
      <c r="AT1062" s="220" t="s">
        <v>227</v>
      </c>
      <c r="AU1062" s="220" t="s">
        <v>84</v>
      </c>
      <c r="AV1062" s="13" t="s">
        <v>86</v>
      </c>
      <c r="AW1062" s="13" t="s">
        <v>33</v>
      </c>
      <c r="AX1062" s="13" t="s">
        <v>77</v>
      </c>
      <c r="AY1062" s="220" t="s">
        <v>132</v>
      </c>
    </row>
    <row r="1063" spans="1:65" s="13" customFormat="1" ht="10">
      <c r="B1063" s="210"/>
      <c r="C1063" s="211"/>
      <c r="D1063" s="200" t="s">
        <v>227</v>
      </c>
      <c r="E1063" s="212" t="s">
        <v>1</v>
      </c>
      <c r="F1063" s="213" t="s">
        <v>1442</v>
      </c>
      <c r="G1063" s="211"/>
      <c r="H1063" s="214">
        <v>7.6669999999999998</v>
      </c>
      <c r="I1063" s="215"/>
      <c r="J1063" s="211"/>
      <c r="K1063" s="211"/>
      <c r="L1063" s="216"/>
      <c r="M1063" s="217"/>
      <c r="N1063" s="218"/>
      <c r="O1063" s="218"/>
      <c r="P1063" s="218"/>
      <c r="Q1063" s="218"/>
      <c r="R1063" s="218"/>
      <c r="S1063" s="218"/>
      <c r="T1063" s="219"/>
      <c r="AT1063" s="220" t="s">
        <v>227</v>
      </c>
      <c r="AU1063" s="220" t="s">
        <v>84</v>
      </c>
      <c r="AV1063" s="13" t="s">
        <v>86</v>
      </c>
      <c r="AW1063" s="13" t="s">
        <v>33</v>
      </c>
      <c r="AX1063" s="13" t="s">
        <v>77</v>
      </c>
      <c r="AY1063" s="220" t="s">
        <v>132</v>
      </c>
    </row>
    <row r="1064" spans="1:65" s="14" customFormat="1" ht="10">
      <c r="B1064" s="221"/>
      <c r="C1064" s="222"/>
      <c r="D1064" s="200" t="s">
        <v>227</v>
      </c>
      <c r="E1064" s="223" t="s">
        <v>1</v>
      </c>
      <c r="F1064" s="224" t="s">
        <v>229</v>
      </c>
      <c r="G1064" s="222"/>
      <c r="H1064" s="225">
        <v>37.667000000000002</v>
      </c>
      <c r="I1064" s="226"/>
      <c r="J1064" s="222"/>
      <c r="K1064" s="222"/>
      <c r="L1064" s="227"/>
      <c r="M1064" s="228"/>
      <c r="N1064" s="229"/>
      <c r="O1064" s="229"/>
      <c r="P1064" s="229"/>
      <c r="Q1064" s="229"/>
      <c r="R1064" s="229"/>
      <c r="S1064" s="229"/>
      <c r="T1064" s="230"/>
      <c r="AT1064" s="231" t="s">
        <v>227</v>
      </c>
      <c r="AU1064" s="231" t="s">
        <v>84</v>
      </c>
      <c r="AV1064" s="14" t="s">
        <v>153</v>
      </c>
      <c r="AW1064" s="14" t="s">
        <v>33</v>
      </c>
      <c r="AX1064" s="14" t="s">
        <v>84</v>
      </c>
      <c r="AY1064" s="231" t="s">
        <v>132</v>
      </c>
    </row>
    <row r="1065" spans="1:65" s="2" customFormat="1" ht="21.75" customHeight="1">
      <c r="A1065" s="33"/>
      <c r="B1065" s="34"/>
      <c r="C1065" s="186" t="s">
        <v>832</v>
      </c>
      <c r="D1065" s="186" t="s">
        <v>135</v>
      </c>
      <c r="E1065" s="187" t="s">
        <v>1443</v>
      </c>
      <c r="F1065" s="188" t="s">
        <v>1444</v>
      </c>
      <c r="G1065" s="189" t="s">
        <v>226</v>
      </c>
      <c r="H1065" s="190">
        <v>39.585000000000001</v>
      </c>
      <c r="I1065" s="191"/>
      <c r="J1065" s="192">
        <f>ROUND(I1065*H1065,2)</f>
        <v>0</v>
      </c>
      <c r="K1065" s="193"/>
      <c r="L1065" s="38"/>
      <c r="M1065" s="194" t="s">
        <v>1</v>
      </c>
      <c r="N1065" s="195" t="s">
        <v>42</v>
      </c>
      <c r="O1065" s="70"/>
      <c r="P1065" s="196">
        <f>O1065*H1065</f>
        <v>0</v>
      </c>
      <c r="Q1065" s="196">
        <v>0</v>
      </c>
      <c r="R1065" s="196">
        <f>Q1065*H1065</f>
        <v>0</v>
      </c>
      <c r="S1065" s="196">
        <v>0</v>
      </c>
      <c r="T1065" s="197">
        <f>S1065*H1065</f>
        <v>0</v>
      </c>
      <c r="U1065" s="33"/>
      <c r="V1065" s="33"/>
      <c r="W1065" s="33"/>
      <c r="X1065" s="33"/>
      <c r="Y1065" s="33"/>
      <c r="Z1065" s="33"/>
      <c r="AA1065" s="33"/>
      <c r="AB1065" s="33"/>
      <c r="AC1065" s="33"/>
      <c r="AD1065" s="33"/>
      <c r="AE1065" s="33"/>
      <c r="AR1065" s="198" t="s">
        <v>182</v>
      </c>
      <c r="AT1065" s="198" t="s">
        <v>135</v>
      </c>
      <c r="AU1065" s="198" t="s">
        <v>84</v>
      </c>
      <c r="AY1065" s="16" t="s">
        <v>132</v>
      </c>
      <c r="BE1065" s="199">
        <f>IF(N1065="základní",J1065,0)</f>
        <v>0</v>
      </c>
      <c r="BF1065" s="199">
        <f>IF(N1065="snížená",J1065,0)</f>
        <v>0</v>
      </c>
      <c r="BG1065" s="199">
        <f>IF(N1065="zákl. přenesená",J1065,0)</f>
        <v>0</v>
      </c>
      <c r="BH1065" s="199">
        <f>IF(N1065="sníž. přenesená",J1065,0)</f>
        <v>0</v>
      </c>
      <c r="BI1065" s="199">
        <f>IF(N1065="nulová",J1065,0)</f>
        <v>0</v>
      </c>
      <c r="BJ1065" s="16" t="s">
        <v>84</v>
      </c>
      <c r="BK1065" s="199">
        <f>ROUND(I1065*H1065,2)</f>
        <v>0</v>
      </c>
      <c r="BL1065" s="16" t="s">
        <v>182</v>
      </c>
      <c r="BM1065" s="198" t="s">
        <v>1445</v>
      </c>
    </row>
    <row r="1066" spans="1:65" s="2" customFormat="1" ht="10">
      <c r="A1066" s="33"/>
      <c r="B1066" s="34"/>
      <c r="C1066" s="35"/>
      <c r="D1066" s="200" t="s">
        <v>141</v>
      </c>
      <c r="E1066" s="35"/>
      <c r="F1066" s="201" t="s">
        <v>1444</v>
      </c>
      <c r="G1066" s="35"/>
      <c r="H1066" s="35"/>
      <c r="I1066" s="202"/>
      <c r="J1066" s="35"/>
      <c r="K1066" s="35"/>
      <c r="L1066" s="38"/>
      <c r="M1066" s="203"/>
      <c r="N1066" s="204"/>
      <c r="O1066" s="70"/>
      <c r="P1066" s="70"/>
      <c r="Q1066" s="70"/>
      <c r="R1066" s="70"/>
      <c r="S1066" s="70"/>
      <c r="T1066" s="71"/>
      <c r="U1066" s="33"/>
      <c r="V1066" s="33"/>
      <c r="W1066" s="33"/>
      <c r="X1066" s="33"/>
      <c r="Y1066" s="33"/>
      <c r="Z1066" s="33"/>
      <c r="AA1066" s="33"/>
      <c r="AB1066" s="33"/>
      <c r="AC1066" s="33"/>
      <c r="AD1066" s="33"/>
      <c r="AE1066" s="33"/>
      <c r="AT1066" s="16" t="s">
        <v>141</v>
      </c>
      <c r="AU1066" s="16" t="s">
        <v>84</v>
      </c>
    </row>
    <row r="1067" spans="1:65" s="2" customFormat="1" ht="18">
      <c r="A1067" s="33"/>
      <c r="B1067" s="34"/>
      <c r="C1067" s="35"/>
      <c r="D1067" s="200" t="s">
        <v>142</v>
      </c>
      <c r="E1067" s="35"/>
      <c r="F1067" s="205" t="s">
        <v>1446</v>
      </c>
      <c r="G1067" s="35"/>
      <c r="H1067" s="35"/>
      <c r="I1067" s="202"/>
      <c r="J1067" s="35"/>
      <c r="K1067" s="35"/>
      <c r="L1067" s="38"/>
      <c r="M1067" s="203"/>
      <c r="N1067" s="204"/>
      <c r="O1067" s="70"/>
      <c r="P1067" s="70"/>
      <c r="Q1067" s="70"/>
      <c r="R1067" s="70"/>
      <c r="S1067" s="70"/>
      <c r="T1067" s="71"/>
      <c r="U1067" s="33"/>
      <c r="V1067" s="33"/>
      <c r="W1067" s="33"/>
      <c r="X1067" s="33"/>
      <c r="Y1067" s="33"/>
      <c r="Z1067" s="33"/>
      <c r="AA1067" s="33"/>
      <c r="AB1067" s="33"/>
      <c r="AC1067" s="33"/>
      <c r="AD1067" s="33"/>
      <c r="AE1067" s="33"/>
      <c r="AT1067" s="16" t="s">
        <v>142</v>
      </c>
      <c r="AU1067" s="16" t="s">
        <v>84</v>
      </c>
    </row>
    <row r="1068" spans="1:65" s="13" customFormat="1" ht="10">
      <c r="B1068" s="210"/>
      <c r="C1068" s="211"/>
      <c r="D1068" s="200" t="s">
        <v>227</v>
      </c>
      <c r="E1068" s="212" t="s">
        <v>1</v>
      </c>
      <c r="F1068" s="213" t="s">
        <v>1447</v>
      </c>
      <c r="G1068" s="211"/>
      <c r="H1068" s="214">
        <v>39.585000000000001</v>
      </c>
      <c r="I1068" s="215"/>
      <c r="J1068" s="211"/>
      <c r="K1068" s="211"/>
      <c r="L1068" s="216"/>
      <c r="M1068" s="217"/>
      <c r="N1068" s="218"/>
      <c r="O1068" s="218"/>
      <c r="P1068" s="218"/>
      <c r="Q1068" s="218"/>
      <c r="R1068" s="218"/>
      <c r="S1068" s="218"/>
      <c r="T1068" s="219"/>
      <c r="AT1068" s="220" t="s">
        <v>227</v>
      </c>
      <c r="AU1068" s="220" t="s">
        <v>84</v>
      </c>
      <c r="AV1068" s="13" t="s">
        <v>86</v>
      </c>
      <c r="AW1068" s="13" t="s">
        <v>33</v>
      </c>
      <c r="AX1068" s="13" t="s">
        <v>77</v>
      </c>
      <c r="AY1068" s="220" t="s">
        <v>132</v>
      </c>
    </row>
    <row r="1069" spans="1:65" s="14" customFormat="1" ht="10">
      <c r="B1069" s="221"/>
      <c r="C1069" s="222"/>
      <c r="D1069" s="200" t="s">
        <v>227</v>
      </c>
      <c r="E1069" s="223" t="s">
        <v>1</v>
      </c>
      <c r="F1069" s="224" t="s">
        <v>229</v>
      </c>
      <c r="G1069" s="222"/>
      <c r="H1069" s="225">
        <v>39.585000000000001</v>
      </c>
      <c r="I1069" s="226"/>
      <c r="J1069" s="222"/>
      <c r="K1069" s="222"/>
      <c r="L1069" s="227"/>
      <c r="M1069" s="228"/>
      <c r="N1069" s="229"/>
      <c r="O1069" s="229"/>
      <c r="P1069" s="229"/>
      <c r="Q1069" s="229"/>
      <c r="R1069" s="229"/>
      <c r="S1069" s="229"/>
      <c r="T1069" s="230"/>
      <c r="AT1069" s="231" t="s">
        <v>227</v>
      </c>
      <c r="AU1069" s="231" t="s">
        <v>84</v>
      </c>
      <c r="AV1069" s="14" t="s">
        <v>153</v>
      </c>
      <c r="AW1069" s="14" t="s">
        <v>33</v>
      </c>
      <c r="AX1069" s="14" t="s">
        <v>84</v>
      </c>
      <c r="AY1069" s="231" t="s">
        <v>132</v>
      </c>
    </row>
    <row r="1070" spans="1:65" s="2" customFormat="1" ht="21.75" customHeight="1">
      <c r="A1070" s="33"/>
      <c r="B1070" s="34"/>
      <c r="C1070" s="186" t="s">
        <v>1448</v>
      </c>
      <c r="D1070" s="186" t="s">
        <v>135</v>
      </c>
      <c r="E1070" s="187" t="s">
        <v>1449</v>
      </c>
      <c r="F1070" s="188" t="s">
        <v>1450</v>
      </c>
      <c r="G1070" s="189" t="s">
        <v>226</v>
      </c>
      <c r="H1070" s="190">
        <v>99.12</v>
      </c>
      <c r="I1070" s="191"/>
      <c r="J1070" s="192">
        <f>ROUND(I1070*H1070,2)</f>
        <v>0</v>
      </c>
      <c r="K1070" s="193"/>
      <c r="L1070" s="38"/>
      <c r="M1070" s="194" t="s">
        <v>1</v>
      </c>
      <c r="N1070" s="195" t="s">
        <v>42</v>
      </c>
      <c r="O1070" s="70"/>
      <c r="P1070" s="196">
        <f>O1070*H1070</f>
        <v>0</v>
      </c>
      <c r="Q1070" s="196">
        <v>0</v>
      </c>
      <c r="R1070" s="196">
        <f>Q1070*H1070</f>
        <v>0</v>
      </c>
      <c r="S1070" s="196">
        <v>0</v>
      </c>
      <c r="T1070" s="197">
        <f>S1070*H1070</f>
        <v>0</v>
      </c>
      <c r="U1070" s="33"/>
      <c r="V1070" s="33"/>
      <c r="W1070" s="33"/>
      <c r="X1070" s="33"/>
      <c r="Y1070" s="33"/>
      <c r="Z1070" s="33"/>
      <c r="AA1070" s="33"/>
      <c r="AB1070" s="33"/>
      <c r="AC1070" s="33"/>
      <c r="AD1070" s="33"/>
      <c r="AE1070" s="33"/>
      <c r="AR1070" s="198" t="s">
        <v>182</v>
      </c>
      <c r="AT1070" s="198" t="s">
        <v>135</v>
      </c>
      <c r="AU1070" s="198" t="s">
        <v>84</v>
      </c>
      <c r="AY1070" s="16" t="s">
        <v>132</v>
      </c>
      <c r="BE1070" s="199">
        <f>IF(N1070="základní",J1070,0)</f>
        <v>0</v>
      </c>
      <c r="BF1070" s="199">
        <f>IF(N1070="snížená",J1070,0)</f>
        <v>0</v>
      </c>
      <c r="BG1070" s="199">
        <f>IF(N1070="zákl. přenesená",J1070,0)</f>
        <v>0</v>
      </c>
      <c r="BH1070" s="199">
        <f>IF(N1070="sníž. přenesená",J1070,0)</f>
        <v>0</v>
      </c>
      <c r="BI1070" s="199">
        <f>IF(N1070="nulová",J1070,0)</f>
        <v>0</v>
      </c>
      <c r="BJ1070" s="16" t="s">
        <v>84</v>
      </c>
      <c r="BK1070" s="199">
        <f>ROUND(I1070*H1070,2)</f>
        <v>0</v>
      </c>
      <c r="BL1070" s="16" t="s">
        <v>182</v>
      </c>
      <c r="BM1070" s="198" t="s">
        <v>1451</v>
      </c>
    </row>
    <row r="1071" spans="1:65" s="2" customFormat="1" ht="10">
      <c r="A1071" s="33"/>
      <c r="B1071" s="34"/>
      <c r="C1071" s="35"/>
      <c r="D1071" s="200" t="s">
        <v>141</v>
      </c>
      <c r="E1071" s="35"/>
      <c r="F1071" s="201" t="s">
        <v>1450</v>
      </c>
      <c r="G1071" s="35"/>
      <c r="H1071" s="35"/>
      <c r="I1071" s="202"/>
      <c r="J1071" s="35"/>
      <c r="K1071" s="35"/>
      <c r="L1071" s="38"/>
      <c r="M1071" s="203"/>
      <c r="N1071" s="204"/>
      <c r="O1071" s="70"/>
      <c r="P1071" s="70"/>
      <c r="Q1071" s="70"/>
      <c r="R1071" s="70"/>
      <c r="S1071" s="70"/>
      <c r="T1071" s="71"/>
      <c r="U1071" s="33"/>
      <c r="V1071" s="33"/>
      <c r="W1071" s="33"/>
      <c r="X1071" s="33"/>
      <c r="Y1071" s="33"/>
      <c r="Z1071" s="33"/>
      <c r="AA1071" s="33"/>
      <c r="AB1071" s="33"/>
      <c r="AC1071" s="33"/>
      <c r="AD1071" s="33"/>
      <c r="AE1071" s="33"/>
      <c r="AT1071" s="16" t="s">
        <v>141</v>
      </c>
      <c r="AU1071" s="16" t="s">
        <v>84</v>
      </c>
    </row>
    <row r="1072" spans="1:65" s="13" customFormat="1" ht="10">
      <c r="B1072" s="210"/>
      <c r="C1072" s="211"/>
      <c r="D1072" s="200" t="s">
        <v>227</v>
      </c>
      <c r="E1072" s="212" t="s">
        <v>1</v>
      </c>
      <c r="F1072" s="213" t="s">
        <v>1452</v>
      </c>
      <c r="G1072" s="211"/>
      <c r="H1072" s="214">
        <v>99.12</v>
      </c>
      <c r="I1072" s="215"/>
      <c r="J1072" s="211"/>
      <c r="K1072" s="211"/>
      <c r="L1072" s="216"/>
      <c r="M1072" s="217"/>
      <c r="N1072" s="218"/>
      <c r="O1072" s="218"/>
      <c r="P1072" s="218"/>
      <c r="Q1072" s="218"/>
      <c r="R1072" s="218"/>
      <c r="S1072" s="218"/>
      <c r="T1072" s="219"/>
      <c r="AT1072" s="220" t="s">
        <v>227</v>
      </c>
      <c r="AU1072" s="220" t="s">
        <v>84</v>
      </c>
      <c r="AV1072" s="13" t="s">
        <v>86</v>
      </c>
      <c r="AW1072" s="13" t="s">
        <v>33</v>
      </c>
      <c r="AX1072" s="13" t="s">
        <v>77</v>
      </c>
      <c r="AY1072" s="220" t="s">
        <v>132</v>
      </c>
    </row>
    <row r="1073" spans="1:65" s="14" customFormat="1" ht="10">
      <c r="B1073" s="221"/>
      <c r="C1073" s="222"/>
      <c r="D1073" s="200" t="s">
        <v>227</v>
      </c>
      <c r="E1073" s="223" t="s">
        <v>1</v>
      </c>
      <c r="F1073" s="224" t="s">
        <v>229</v>
      </c>
      <c r="G1073" s="222"/>
      <c r="H1073" s="225">
        <v>99.12</v>
      </c>
      <c r="I1073" s="226"/>
      <c r="J1073" s="222"/>
      <c r="K1073" s="222"/>
      <c r="L1073" s="227"/>
      <c r="M1073" s="228"/>
      <c r="N1073" s="229"/>
      <c r="O1073" s="229"/>
      <c r="P1073" s="229"/>
      <c r="Q1073" s="229"/>
      <c r="R1073" s="229"/>
      <c r="S1073" s="229"/>
      <c r="T1073" s="230"/>
      <c r="AT1073" s="231" t="s">
        <v>227</v>
      </c>
      <c r="AU1073" s="231" t="s">
        <v>84</v>
      </c>
      <c r="AV1073" s="14" t="s">
        <v>153</v>
      </c>
      <c r="AW1073" s="14" t="s">
        <v>33</v>
      </c>
      <c r="AX1073" s="14" t="s">
        <v>84</v>
      </c>
      <c r="AY1073" s="231" t="s">
        <v>132</v>
      </c>
    </row>
    <row r="1074" spans="1:65" s="2" customFormat="1" ht="16.5" customHeight="1">
      <c r="A1074" s="33"/>
      <c r="B1074" s="34"/>
      <c r="C1074" s="186" t="s">
        <v>837</v>
      </c>
      <c r="D1074" s="186" t="s">
        <v>135</v>
      </c>
      <c r="E1074" s="187" t="s">
        <v>1453</v>
      </c>
      <c r="F1074" s="188" t="s">
        <v>1454</v>
      </c>
      <c r="G1074" s="189" t="s">
        <v>226</v>
      </c>
      <c r="H1074" s="190">
        <v>99.12</v>
      </c>
      <c r="I1074" s="191"/>
      <c r="J1074" s="192">
        <f>ROUND(I1074*H1074,2)</f>
        <v>0</v>
      </c>
      <c r="K1074" s="193"/>
      <c r="L1074" s="38"/>
      <c r="M1074" s="194" t="s">
        <v>1</v>
      </c>
      <c r="N1074" s="195" t="s">
        <v>42</v>
      </c>
      <c r="O1074" s="70"/>
      <c r="P1074" s="196">
        <f>O1074*H1074</f>
        <v>0</v>
      </c>
      <c r="Q1074" s="196">
        <v>0</v>
      </c>
      <c r="R1074" s="196">
        <f>Q1074*H1074</f>
        <v>0</v>
      </c>
      <c r="S1074" s="196">
        <v>0</v>
      </c>
      <c r="T1074" s="197">
        <f>S1074*H1074</f>
        <v>0</v>
      </c>
      <c r="U1074" s="33"/>
      <c r="V1074" s="33"/>
      <c r="W1074" s="33"/>
      <c r="X1074" s="33"/>
      <c r="Y1074" s="33"/>
      <c r="Z1074" s="33"/>
      <c r="AA1074" s="33"/>
      <c r="AB1074" s="33"/>
      <c r="AC1074" s="33"/>
      <c r="AD1074" s="33"/>
      <c r="AE1074" s="33"/>
      <c r="AR1074" s="198" t="s">
        <v>182</v>
      </c>
      <c r="AT1074" s="198" t="s">
        <v>135</v>
      </c>
      <c r="AU1074" s="198" t="s">
        <v>84</v>
      </c>
      <c r="AY1074" s="16" t="s">
        <v>132</v>
      </c>
      <c r="BE1074" s="199">
        <f>IF(N1074="základní",J1074,0)</f>
        <v>0</v>
      </c>
      <c r="BF1074" s="199">
        <f>IF(N1074="snížená",J1074,0)</f>
        <v>0</v>
      </c>
      <c r="BG1074" s="199">
        <f>IF(N1074="zákl. přenesená",J1074,0)</f>
        <v>0</v>
      </c>
      <c r="BH1074" s="199">
        <f>IF(N1074="sníž. přenesená",J1074,0)</f>
        <v>0</v>
      </c>
      <c r="BI1074" s="199">
        <f>IF(N1074="nulová",J1074,0)</f>
        <v>0</v>
      </c>
      <c r="BJ1074" s="16" t="s">
        <v>84</v>
      </c>
      <c r="BK1074" s="199">
        <f>ROUND(I1074*H1074,2)</f>
        <v>0</v>
      </c>
      <c r="BL1074" s="16" t="s">
        <v>182</v>
      </c>
      <c r="BM1074" s="198" t="s">
        <v>1455</v>
      </c>
    </row>
    <row r="1075" spans="1:65" s="2" customFormat="1" ht="10">
      <c r="A1075" s="33"/>
      <c r="B1075" s="34"/>
      <c r="C1075" s="35"/>
      <c r="D1075" s="200" t="s">
        <v>141</v>
      </c>
      <c r="E1075" s="35"/>
      <c r="F1075" s="201" t="s">
        <v>1454</v>
      </c>
      <c r="G1075" s="35"/>
      <c r="H1075" s="35"/>
      <c r="I1075" s="202"/>
      <c r="J1075" s="35"/>
      <c r="K1075" s="35"/>
      <c r="L1075" s="38"/>
      <c r="M1075" s="203"/>
      <c r="N1075" s="204"/>
      <c r="O1075" s="70"/>
      <c r="P1075" s="70"/>
      <c r="Q1075" s="70"/>
      <c r="R1075" s="70"/>
      <c r="S1075" s="70"/>
      <c r="T1075" s="71"/>
      <c r="U1075" s="33"/>
      <c r="V1075" s="33"/>
      <c r="W1075" s="33"/>
      <c r="X1075" s="33"/>
      <c r="Y1075" s="33"/>
      <c r="Z1075" s="33"/>
      <c r="AA1075" s="33"/>
      <c r="AB1075" s="33"/>
      <c r="AC1075" s="33"/>
      <c r="AD1075" s="33"/>
      <c r="AE1075" s="33"/>
      <c r="AT1075" s="16" t="s">
        <v>141</v>
      </c>
      <c r="AU1075" s="16" t="s">
        <v>84</v>
      </c>
    </row>
    <row r="1076" spans="1:65" s="2" customFormat="1" ht="16.5" customHeight="1">
      <c r="A1076" s="33"/>
      <c r="B1076" s="34"/>
      <c r="C1076" s="186" t="s">
        <v>1456</v>
      </c>
      <c r="D1076" s="186" t="s">
        <v>135</v>
      </c>
      <c r="E1076" s="187" t="s">
        <v>1457</v>
      </c>
      <c r="F1076" s="188" t="s">
        <v>1458</v>
      </c>
      <c r="G1076" s="189" t="s">
        <v>240</v>
      </c>
      <c r="H1076" s="190">
        <v>20</v>
      </c>
      <c r="I1076" s="191"/>
      <c r="J1076" s="192">
        <f>ROUND(I1076*H1076,2)</f>
        <v>0</v>
      </c>
      <c r="K1076" s="193"/>
      <c r="L1076" s="38"/>
      <c r="M1076" s="194" t="s">
        <v>1</v>
      </c>
      <c r="N1076" s="195" t="s">
        <v>42</v>
      </c>
      <c r="O1076" s="70"/>
      <c r="P1076" s="196">
        <f>O1076*H1076</f>
        <v>0</v>
      </c>
      <c r="Q1076" s="196">
        <v>0</v>
      </c>
      <c r="R1076" s="196">
        <f>Q1076*H1076</f>
        <v>0</v>
      </c>
      <c r="S1076" s="196">
        <v>0</v>
      </c>
      <c r="T1076" s="197">
        <f>S1076*H1076</f>
        <v>0</v>
      </c>
      <c r="U1076" s="33"/>
      <c r="V1076" s="33"/>
      <c r="W1076" s="33"/>
      <c r="X1076" s="33"/>
      <c r="Y1076" s="33"/>
      <c r="Z1076" s="33"/>
      <c r="AA1076" s="33"/>
      <c r="AB1076" s="33"/>
      <c r="AC1076" s="33"/>
      <c r="AD1076" s="33"/>
      <c r="AE1076" s="33"/>
      <c r="AR1076" s="198" t="s">
        <v>182</v>
      </c>
      <c r="AT1076" s="198" t="s">
        <v>135</v>
      </c>
      <c r="AU1076" s="198" t="s">
        <v>84</v>
      </c>
      <c r="AY1076" s="16" t="s">
        <v>132</v>
      </c>
      <c r="BE1076" s="199">
        <f>IF(N1076="základní",J1076,0)</f>
        <v>0</v>
      </c>
      <c r="BF1076" s="199">
        <f>IF(N1076="snížená",J1076,0)</f>
        <v>0</v>
      </c>
      <c r="BG1076" s="199">
        <f>IF(N1076="zákl. přenesená",J1076,0)</f>
        <v>0</v>
      </c>
      <c r="BH1076" s="199">
        <f>IF(N1076="sníž. přenesená",J1076,0)</f>
        <v>0</v>
      </c>
      <c r="BI1076" s="199">
        <f>IF(N1076="nulová",J1076,0)</f>
        <v>0</v>
      </c>
      <c r="BJ1076" s="16" t="s">
        <v>84</v>
      </c>
      <c r="BK1076" s="199">
        <f>ROUND(I1076*H1076,2)</f>
        <v>0</v>
      </c>
      <c r="BL1076" s="16" t="s">
        <v>182</v>
      </c>
      <c r="BM1076" s="198" t="s">
        <v>1459</v>
      </c>
    </row>
    <row r="1077" spans="1:65" s="2" customFormat="1" ht="10">
      <c r="A1077" s="33"/>
      <c r="B1077" s="34"/>
      <c r="C1077" s="35"/>
      <c r="D1077" s="200" t="s">
        <v>141</v>
      </c>
      <c r="E1077" s="35"/>
      <c r="F1077" s="201" t="s">
        <v>1458</v>
      </c>
      <c r="G1077" s="35"/>
      <c r="H1077" s="35"/>
      <c r="I1077" s="202"/>
      <c r="J1077" s="35"/>
      <c r="K1077" s="35"/>
      <c r="L1077" s="38"/>
      <c r="M1077" s="203"/>
      <c r="N1077" s="204"/>
      <c r="O1077" s="70"/>
      <c r="P1077" s="70"/>
      <c r="Q1077" s="70"/>
      <c r="R1077" s="70"/>
      <c r="S1077" s="70"/>
      <c r="T1077" s="71"/>
      <c r="U1077" s="33"/>
      <c r="V1077" s="33"/>
      <c r="W1077" s="33"/>
      <c r="X1077" s="33"/>
      <c r="Y1077" s="33"/>
      <c r="Z1077" s="33"/>
      <c r="AA1077" s="33"/>
      <c r="AB1077" s="33"/>
      <c r="AC1077" s="33"/>
      <c r="AD1077" s="33"/>
      <c r="AE1077" s="33"/>
      <c r="AT1077" s="16" t="s">
        <v>141</v>
      </c>
      <c r="AU1077" s="16" t="s">
        <v>84</v>
      </c>
    </row>
    <row r="1078" spans="1:65" s="13" customFormat="1" ht="10">
      <c r="B1078" s="210"/>
      <c r="C1078" s="211"/>
      <c r="D1078" s="200" t="s">
        <v>227</v>
      </c>
      <c r="E1078" s="212" t="s">
        <v>1</v>
      </c>
      <c r="F1078" s="213" t="s">
        <v>1460</v>
      </c>
      <c r="G1078" s="211"/>
      <c r="H1078" s="214">
        <v>20</v>
      </c>
      <c r="I1078" s="215"/>
      <c r="J1078" s="211"/>
      <c r="K1078" s="211"/>
      <c r="L1078" s="216"/>
      <c r="M1078" s="217"/>
      <c r="N1078" s="218"/>
      <c r="O1078" s="218"/>
      <c r="P1078" s="218"/>
      <c r="Q1078" s="218"/>
      <c r="R1078" s="218"/>
      <c r="S1078" s="218"/>
      <c r="T1078" s="219"/>
      <c r="AT1078" s="220" t="s">
        <v>227</v>
      </c>
      <c r="AU1078" s="220" t="s">
        <v>84</v>
      </c>
      <c r="AV1078" s="13" t="s">
        <v>86</v>
      </c>
      <c r="AW1078" s="13" t="s">
        <v>33</v>
      </c>
      <c r="AX1078" s="13" t="s">
        <v>77</v>
      </c>
      <c r="AY1078" s="220" t="s">
        <v>132</v>
      </c>
    </row>
    <row r="1079" spans="1:65" s="14" customFormat="1" ht="10">
      <c r="B1079" s="221"/>
      <c r="C1079" s="222"/>
      <c r="D1079" s="200" t="s">
        <v>227</v>
      </c>
      <c r="E1079" s="223" t="s">
        <v>1</v>
      </c>
      <c r="F1079" s="224" t="s">
        <v>229</v>
      </c>
      <c r="G1079" s="222"/>
      <c r="H1079" s="225">
        <v>20</v>
      </c>
      <c r="I1079" s="226"/>
      <c r="J1079" s="222"/>
      <c r="K1079" s="222"/>
      <c r="L1079" s="227"/>
      <c r="M1079" s="228"/>
      <c r="N1079" s="229"/>
      <c r="O1079" s="229"/>
      <c r="P1079" s="229"/>
      <c r="Q1079" s="229"/>
      <c r="R1079" s="229"/>
      <c r="S1079" s="229"/>
      <c r="T1079" s="230"/>
      <c r="AT1079" s="231" t="s">
        <v>227</v>
      </c>
      <c r="AU1079" s="231" t="s">
        <v>84</v>
      </c>
      <c r="AV1079" s="14" t="s">
        <v>153</v>
      </c>
      <c r="AW1079" s="14" t="s">
        <v>33</v>
      </c>
      <c r="AX1079" s="14" t="s">
        <v>84</v>
      </c>
      <c r="AY1079" s="231" t="s">
        <v>132</v>
      </c>
    </row>
    <row r="1080" spans="1:65" s="2" customFormat="1" ht="21.75" customHeight="1">
      <c r="A1080" s="33"/>
      <c r="B1080" s="34"/>
      <c r="C1080" s="186" t="s">
        <v>841</v>
      </c>
      <c r="D1080" s="186" t="s">
        <v>135</v>
      </c>
      <c r="E1080" s="187" t="s">
        <v>1461</v>
      </c>
      <c r="F1080" s="188" t="s">
        <v>1462</v>
      </c>
      <c r="G1080" s="189" t="s">
        <v>394</v>
      </c>
      <c r="H1080" s="190">
        <v>3.7519999999999998</v>
      </c>
      <c r="I1080" s="191"/>
      <c r="J1080" s="192">
        <f>ROUND(I1080*H1080,2)</f>
        <v>0</v>
      </c>
      <c r="K1080" s="193"/>
      <c r="L1080" s="38"/>
      <c r="M1080" s="194" t="s">
        <v>1</v>
      </c>
      <c r="N1080" s="195" t="s">
        <v>42</v>
      </c>
      <c r="O1080" s="70"/>
      <c r="P1080" s="196">
        <f>O1080*H1080</f>
        <v>0</v>
      </c>
      <c r="Q1080" s="196">
        <v>0</v>
      </c>
      <c r="R1080" s="196">
        <f>Q1080*H1080</f>
        <v>0</v>
      </c>
      <c r="S1080" s="196">
        <v>0</v>
      </c>
      <c r="T1080" s="197">
        <f>S1080*H1080</f>
        <v>0</v>
      </c>
      <c r="U1080" s="33"/>
      <c r="V1080" s="33"/>
      <c r="W1080" s="33"/>
      <c r="X1080" s="33"/>
      <c r="Y1080" s="33"/>
      <c r="Z1080" s="33"/>
      <c r="AA1080" s="33"/>
      <c r="AB1080" s="33"/>
      <c r="AC1080" s="33"/>
      <c r="AD1080" s="33"/>
      <c r="AE1080" s="33"/>
      <c r="AR1080" s="198" t="s">
        <v>182</v>
      </c>
      <c r="AT1080" s="198" t="s">
        <v>135</v>
      </c>
      <c r="AU1080" s="198" t="s">
        <v>84</v>
      </c>
      <c r="AY1080" s="16" t="s">
        <v>132</v>
      </c>
      <c r="BE1080" s="199">
        <f>IF(N1080="základní",J1080,0)</f>
        <v>0</v>
      </c>
      <c r="BF1080" s="199">
        <f>IF(N1080="snížená",J1080,0)</f>
        <v>0</v>
      </c>
      <c r="BG1080" s="199">
        <f>IF(N1080="zákl. přenesená",J1080,0)</f>
        <v>0</v>
      </c>
      <c r="BH1080" s="199">
        <f>IF(N1080="sníž. přenesená",J1080,0)</f>
        <v>0</v>
      </c>
      <c r="BI1080" s="199">
        <f>IF(N1080="nulová",J1080,0)</f>
        <v>0</v>
      </c>
      <c r="BJ1080" s="16" t="s">
        <v>84</v>
      </c>
      <c r="BK1080" s="199">
        <f>ROUND(I1080*H1080,2)</f>
        <v>0</v>
      </c>
      <c r="BL1080" s="16" t="s">
        <v>182</v>
      </c>
      <c r="BM1080" s="198" t="s">
        <v>1463</v>
      </c>
    </row>
    <row r="1081" spans="1:65" s="2" customFormat="1" ht="10">
      <c r="A1081" s="33"/>
      <c r="B1081" s="34"/>
      <c r="C1081" s="35"/>
      <c r="D1081" s="200" t="s">
        <v>141</v>
      </c>
      <c r="E1081" s="35"/>
      <c r="F1081" s="201" t="s">
        <v>1462</v>
      </c>
      <c r="G1081" s="35"/>
      <c r="H1081" s="35"/>
      <c r="I1081" s="202"/>
      <c r="J1081" s="35"/>
      <c r="K1081" s="35"/>
      <c r="L1081" s="38"/>
      <c r="M1081" s="203"/>
      <c r="N1081" s="204"/>
      <c r="O1081" s="70"/>
      <c r="P1081" s="70"/>
      <c r="Q1081" s="70"/>
      <c r="R1081" s="70"/>
      <c r="S1081" s="70"/>
      <c r="T1081" s="71"/>
      <c r="U1081" s="33"/>
      <c r="V1081" s="33"/>
      <c r="W1081" s="33"/>
      <c r="X1081" s="33"/>
      <c r="Y1081" s="33"/>
      <c r="Z1081" s="33"/>
      <c r="AA1081" s="33"/>
      <c r="AB1081" s="33"/>
      <c r="AC1081" s="33"/>
      <c r="AD1081" s="33"/>
      <c r="AE1081" s="33"/>
      <c r="AT1081" s="16" t="s">
        <v>141</v>
      </c>
      <c r="AU1081" s="16" t="s">
        <v>84</v>
      </c>
    </row>
    <row r="1082" spans="1:65" s="12" customFormat="1" ht="25.9" customHeight="1">
      <c r="B1082" s="170"/>
      <c r="C1082" s="171"/>
      <c r="D1082" s="172" t="s">
        <v>76</v>
      </c>
      <c r="E1082" s="173" t="s">
        <v>1464</v>
      </c>
      <c r="F1082" s="173" t="s">
        <v>1465</v>
      </c>
      <c r="G1082" s="171"/>
      <c r="H1082" s="171"/>
      <c r="I1082" s="174"/>
      <c r="J1082" s="175">
        <f>BK1082</f>
        <v>0</v>
      </c>
      <c r="K1082" s="171"/>
      <c r="L1082" s="176"/>
      <c r="M1082" s="177"/>
      <c r="N1082" s="178"/>
      <c r="O1082" s="178"/>
      <c r="P1082" s="179">
        <f>SUM(P1083:P1106)</f>
        <v>0</v>
      </c>
      <c r="Q1082" s="178"/>
      <c r="R1082" s="179">
        <f>SUM(R1083:R1106)</f>
        <v>0</v>
      </c>
      <c r="S1082" s="178"/>
      <c r="T1082" s="180">
        <f>SUM(T1083:T1106)</f>
        <v>0</v>
      </c>
      <c r="AR1082" s="181" t="s">
        <v>86</v>
      </c>
      <c r="AT1082" s="182" t="s">
        <v>76</v>
      </c>
      <c r="AU1082" s="182" t="s">
        <v>77</v>
      </c>
      <c r="AY1082" s="181" t="s">
        <v>132</v>
      </c>
      <c r="BK1082" s="183">
        <f>SUM(BK1083:BK1106)</f>
        <v>0</v>
      </c>
    </row>
    <row r="1083" spans="1:65" s="2" customFormat="1" ht="21.75" customHeight="1">
      <c r="A1083" s="33"/>
      <c r="B1083" s="34"/>
      <c r="C1083" s="186" t="s">
        <v>1466</v>
      </c>
      <c r="D1083" s="186" t="s">
        <v>135</v>
      </c>
      <c r="E1083" s="187" t="s">
        <v>1467</v>
      </c>
      <c r="F1083" s="188" t="s">
        <v>1468</v>
      </c>
      <c r="G1083" s="189" t="s">
        <v>226</v>
      </c>
      <c r="H1083" s="190">
        <v>263.60000000000002</v>
      </c>
      <c r="I1083" s="191"/>
      <c r="J1083" s="192">
        <f>ROUND(I1083*H1083,2)</f>
        <v>0</v>
      </c>
      <c r="K1083" s="193"/>
      <c r="L1083" s="38"/>
      <c r="M1083" s="194" t="s">
        <v>1</v>
      </c>
      <c r="N1083" s="195" t="s">
        <v>42</v>
      </c>
      <c r="O1083" s="70"/>
      <c r="P1083" s="196">
        <f>O1083*H1083</f>
        <v>0</v>
      </c>
      <c r="Q1083" s="196">
        <v>0</v>
      </c>
      <c r="R1083" s="196">
        <f>Q1083*H1083</f>
        <v>0</v>
      </c>
      <c r="S1083" s="196">
        <v>0</v>
      </c>
      <c r="T1083" s="197">
        <f>S1083*H1083</f>
        <v>0</v>
      </c>
      <c r="U1083" s="33"/>
      <c r="V1083" s="33"/>
      <c r="W1083" s="33"/>
      <c r="X1083" s="33"/>
      <c r="Y1083" s="33"/>
      <c r="Z1083" s="33"/>
      <c r="AA1083" s="33"/>
      <c r="AB1083" s="33"/>
      <c r="AC1083" s="33"/>
      <c r="AD1083" s="33"/>
      <c r="AE1083" s="33"/>
      <c r="AR1083" s="198" t="s">
        <v>182</v>
      </c>
      <c r="AT1083" s="198" t="s">
        <v>135</v>
      </c>
      <c r="AU1083" s="198" t="s">
        <v>84</v>
      </c>
      <c r="AY1083" s="16" t="s">
        <v>132</v>
      </c>
      <c r="BE1083" s="199">
        <f>IF(N1083="základní",J1083,0)</f>
        <v>0</v>
      </c>
      <c r="BF1083" s="199">
        <f>IF(N1083="snížená",J1083,0)</f>
        <v>0</v>
      </c>
      <c r="BG1083" s="199">
        <f>IF(N1083="zákl. přenesená",J1083,0)</f>
        <v>0</v>
      </c>
      <c r="BH1083" s="199">
        <f>IF(N1083="sníž. přenesená",J1083,0)</f>
        <v>0</v>
      </c>
      <c r="BI1083" s="199">
        <f>IF(N1083="nulová",J1083,0)</f>
        <v>0</v>
      </c>
      <c r="BJ1083" s="16" t="s">
        <v>84</v>
      </c>
      <c r="BK1083" s="199">
        <f>ROUND(I1083*H1083,2)</f>
        <v>0</v>
      </c>
      <c r="BL1083" s="16" t="s">
        <v>182</v>
      </c>
      <c r="BM1083" s="198" t="s">
        <v>1469</v>
      </c>
    </row>
    <row r="1084" spans="1:65" s="2" customFormat="1" ht="10">
      <c r="A1084" s="33"/>
      <c r="B1084" s="34"/>
      <c r="C1084" s="35"/>
      <c r="D1084" s="200" t="s">
        <v>141</v>
      </c>
      <c r="E1084" s="35"/>
      <c r="F1084" s="201" t="s">
        <v>1468</v>
      </c>
      <c r="G1084" s="35"/>
      <c r="H1084" s="35"/>
      <c r="I1084" s="202"/>
      <c r="J1084" s="35"/>
      <c r="K1084" s="35"/>
      <c r="L1084" s="38"/>
      <c r="M1084" s="203"/>
      <c r="N1084" s="204"/>
      <c r="O1084" s="70"/>
      <c r="P1084" s="70"/>
      <c r="Q1084" s="70"/>
      <c r="R1084" s="70"/>
      <c r="S1084" s="70"/>
      <c r="T1084" s="71"/>
      <c r="U1084" s="33"/>
      <c r="V1084" s="33"/>
      <c r="W1084" s="33"/>
      <c r="X1084" s="33"/>
      <c r="Y1084" s="33"/>
      <c r="Z1084" s="33"/>
      <c r="AA1084" s="33"/>
      <c r="AB1084" s="33"/>
      <c r="AC1084" s="33"/>
      <c r="AD1084" s="33"/>
      <c r="AE1084" s="33"/>
      <c r="AT1084" s="16" t="s">
        <v>141</v>
      </c>
      <c r="AU1084" s="16" t="s">
        <v>84</v>
      </c>
    </row>
    <row r="1085" spans="1:65" s="2" customFormat="1" ht="16.5" customHeight="1">
      <c r="A1085" s="33"/>
      <c r="B1085" s="34"/>
      <c r="C1085" s="186" t="s">
        <v>846</v>
      </c>
      <c r="D1085" s="186" t="s">
        <v>135</v>
      </c>
      <c r="E1085" s="187" t="s">
        <v>1470</v>
      </c>
      <c r="F1085" s="188" t="s">
        <v>1471</v>
      </c>
      <c r="G1085" s="189" t="s">
        <v>226</v>
      </c>
      <c r="H1085" s="190">
        <v>263.60000000000002</v>
      </c>
      <c r="I1085" s="191"/>
      <c r="J1085" s="192">
        <f>ROUND(I1085*H1085,2)</f>
        <v>0</v>
      </c>
      <c r="K1085" s="193"/>
      <c r="L1085" s="38"/>
      <c r="M1085" s="194" t="s">
        <v>1</v>
      </c>
      <c r="N1085" s="195" t="s">
        <v>42</v>
      </c>
      <c r="O1085" s="70"/>
      <c r="P1085" s="196">
        <f>O1085*H1085</f>
        <v>0</v>
      </c>
      <c r="Q1085" s="196">
        <v>0</v>
      </c>
      <c r="R1085" s="196">
        <f>Q1085*H1085</f>
        <v>0</v>
      </c>
      <c r="S1085" s="196">
        <v>0</v>
      </c>
      <c r="T1085" s="197">
        <f>S1085*H1085</f>
        <v>0</v>
      </c>
      <c r="U1085" s="33"/>
      <c r="V1085" s="33"/>
      <c r="W1085" s="33"/>
      <c r="X1085" s="33"/>
      <c r="Y1085" s="33"/>
      <c r="Z1085" s="33"/>
      <c r="AA1085" s="33"/>
      <c r="AB1085" s="33"/>
      <c r="AC1085" s="33"/>
      <c r="AD1085" s="33"/>
      <c r="AE1085" s="33"/>
      <c r="AR1085" s="198" t="s">
        <v>182</v>
      </c>
      <c r="AT1085" s="198" t="s">
        <v>135</v>
      </c>
      <c r="AU1085" s="198" t="s">
        <v>84</v>
      </c>
      <c r="AY1085" s="16" t="s">
        <v>132</v>
      </c>
      <c r="BE1085" s="199">
        <f>IF(N1085="základní",J1085,0)</f>
        <v>0</v>
      </c>
      <c r="BF1085" s="199">
        <f>IF(N1085="snížená",J1085,0)</f>
        <v>0</v>
      </c>
      <c r="BG1085" s="199">
        <f>IF(N1085="zákl. přenesená",J1085,0)</f>
        <v>0</v>
      </c>
      <c r="BH1085" s="199">
        <f>IF(N1085="sníž. přenesená",J1085,0)</f>
        <v>0</v>
      </c>
      <c r="BI1085" s="199">
        <f>IF(N1085="nulová",J1085,0)</f>
        <v>0</v>
      </c>
      <c r="BJ1085" s="16" t="s">
        <v>84</v>
      </c>
      <c r="BK1085" s="199">
        <f>ROUND(I1085*H1085,2)</f>
        <v>0</v>
      </c>
      <c r="BL1085" s="16" t="s">
        <v>182</v>
      </c>
      <c r="BM1085" s="198" t="s">
        <v>1472</v>
      </c>
    </row>
    <row r="1086" spans="1:65" s="2" customFormat="1" ht="10">
      <c r="A1086" s="33"/>
      <c r="B1086" s="34"/>
      <c r="C1086" s="35"/>
      <c r="D1086" s="200" t="s">
        <v>141</v>
      </c>
      <c r="E1086" s="35"/>
      <c r="F1086" s="201" t="s">
        <v>1471</v>
      </c>
      <c r="G1086" s="35"/>
      <c r="H1086" s="35"/>
      <c r="I1086" s="202"/>
      <c r="J1086" s="35"/>
      <c r="K1086" s="35"/>
      <c r="L1086" s="38"/>
      <c r="M1086" s="203"/>
      <c r="N1086" s="204"/>
      <c r="O1086" s="70"/>
      <c r="P1086" s="70"/>
      <c r="Q1086" s="70"/>
      <c r="R1086" s="70"/>
      <c r="S1086" s="70"/>
      <c r="T1086" s="71"/>
      <c r="U1086" s="33"/>
      <c r="V1086" s="33"/>
      <c r="W1086" s="33"/>
      <c r="X1086" s="33"/>
      <c r="Y1086" s="33"/>
      <c r="Z1086" s="33"/>
      <c r="AA1086" s="33"/>
      <c r="AB1086" s="33"/>
      <c r="AC1086" s="33"/>
      <c r="AD1086" s="33"/>
      <c r="AE1086" s="33"/>
      <c r="AT1086" s="16" t="s">
        <v>141</v>
      </c>
      <c r="AU1086" s="16" t="s">
        <v>84</v>
      </c>
    </row>
    <row r="1087" spans="1:65" s="2" customFormat="1" ht="16.5" customHeight="1">
      <c r="A1087" s="33"/>
      <c r="B1087" s="34"/>
      <c r="C1087" s="186" t="s">
        <v>1473</v>
      </c>
      <c r="D1087" s="186" t="s">
        <v>135</v>
      </c>
      <c r="E1087" s="187" t="s">
        <v>1474</v>
      </c>
      <c r="F1087" s="188" t="s">
        <v>1475</v>
      </c>
      <c r="G1087" s="189" t="s">
        <v>226</v>
      </c>
      <c r="H1087" s="190">
        <v>263.60000000000002</v>
      </c>
      <c r="I1087" s="191"/>
      <c r="J1087" s="192">
        <f>ROUND(I1087*H1087,2)</f>
        <v>0</v>
      </c>
      <c r="K1087" s="193"/>
      <c r="L1087" s="38"/>
      <c r="M1087" s="194" t="s">
        <v>1</v>
      </c>
      <c r="N1087" s="195" t="s">
        <v>42</v>
      </c>
      <c r="O1087" s="70"/>
      <c r="P1087" s="196">
        <f>O1087*H1087</f>
        <v>0</v>
      </c>
      <c r="Q1087" s="196">
        <v>0</v>
      </c>
      <c r="R1087" s="196">
        <f>Q1087*H1087</f>
        <v>0</v>
      </c>
      <c r="S1087" s="196">
        <v>0</v>
      </c>
      <c r="T1087" s="197">
        <f>S1087*H1087</f>
        <v>0</v>
      </c>
      <c r="U1087" s="33"/>
      <c r="V1087" s="33"/>
      <c r="W1087" s="33"/>
      <c r="X1087" s="33"/>
      <c r="Y1087" s="33"/>
      <c r="Z1087" s="33"/>
      <c r="AA1087" s="33"/>
      <c r="AB1087" s="33"/>
      <c r="AC1087" s="33"/>
      <c r="AD1087" s="33"/>
      <c r="AE1087" s="33"/>
      <c r="AR1087" s="198" t="s">
        <v>182</v>
      </c>
      <c r="AT1087" s="198" t="s">
        <v>135</v>
      </c>
      <c r="AU1087" s="198" t="s">
        <v>84</v>
      </c>
      <c r="AY1087" s="16" t="s">
        <v>132</v>
      </c>
      <c r="BE1087" s="199">
        <f>IF(N1087="základní",J1087,0)</f>
        <v>0</v>
      </c>
      <c r="BF1087" s="199">
        <f>IF(N1087="snížená",J1087,0)</f>
        <v>0</v>
      </c>
      <c r="BG1087" s="199">
        <f>IF(N1087="zákl. přenesená",J1087,0)</f>
        <v>0</v>
      </c>
      <c r="BH1087" s="199">
        <f>IF(N1087="sníž. přenesená",J1087,0)</f>
        <v>0</v>
      </c>
      <c r="BI1087" s="199">
        <f>IF(N1087="nulová",J1087,0)</f>
        <v>0</v>
      </c>
      <c r="BJ1087" s="16" t="s">
        <v>84</v>
      </c>
      <c r="BK1087" s="199">
        <f>ROUND(I1087*H1087,2)</f>
        <v>0</v>
      </c>
      <c r="BL1087" s="16" t="s">
        <v>182</v>
      </c>
      <c r="BM1087" s="198" t="s">
        <v>1476</v>
      </c>
    </row>
    <row r="1088" spans="1:65" s="2" customFormat="1" ht="10">
      <c r="A1088" s="33"/>
      <c r="B1088" s="34"/>
      <c r="C1088" s="35"/>
      <c r="D1088" s="200" t="s">
        <v>141</v>
      </c>
      <c r="E1088" s="35"/>
      <c r="F1088" s="201" t="s">
        <v>1475</v>
      </c>
      <c r="G1088" s="35"/>
      <c r="H1088" s="35"/>
      <c r="I1088" s="202"/>
      <c r="J1088" s="35"/>
      <c r="K1088" s="35"/>
      <c r="L1088" s="38"/>
      <c r="M1088" s="203"/>
      <c r="N1088" s="204"/>
      <c r="O1088" s="70"/>
      <c r="P1088" s="70"/>
      <c r="Q1088" s="70"/>
      <c r="R1088" s="70"/>
      <c r="S1088" s="70"/>
      <c r="T1088" s="71"/>
      <c r="U1088" s="33"/>
      <c r="V1088" s="33"/>
      <c r="W1088" s="33"/>
      <c r="X1088" s="33"/>
      <c r="Y1088" s="33"/>
      <c r="Z1088" s="33"/>
      <c r="AA1088" s="33"/>
      <c r="AB1088" s="33"/>
      <c r="AC1088" s="33"/>
      <c r="AD1088" s="33"/>
      <c r="AE1088" s="33"/>
      <c r="AT1088" s="16" t="s">
        <v>141</v>
      </c>
      <c r="AU1088" s="16" t="s">
        <v>84</v>
      </c>
    </row>
    <row r="1089" spans="1:65" s="2" customFormat="1" ht="21.75" customHeight="1">
      <c r="A1089" s="33"/>
      <c r="B1089" s="34"/>
      <c r="C1089" s="186" t="s">
        <v>849</v>
      </c>
      <c r="D1089" s="186" t="s">
        <v>135</v>
      </c>
      <c r="E1089" s="187" t="s">
        <v>1477</v>
      </c>
      <c r="F1089" s="188" t="s">
        <v>1478</v>
      </c>
      <c r="G1089" s="189" t="s">
        <v>226</v>
      </c>
      <c r="H1089" s="190">
        <v>263.60000000000002</v>
      </c>
      <c r="I1089" s="191"/>
      <c r="J1089" s="192">
        <f>ROUND(I1089*H1089,2)</f>
        <v>0</v>
      </c>
      <c r="K1089" s="193"/>
      <c r="L1089" s="38"/>
      <c r="M1089" s="194" t="s">
        <v>1</v>
      </c>
      <c r="N1089" s="195" t="s">
        <v>42</v>
      </c>
      <c r="O1089" s="70"/>
      <c r="P1089" s="196">
        <f>O1089*H1089</f>
        <v>0</v>
      </c>
      <c r="Q1089" s="196">
        <v>0</v>
      </c>
      <c r="R1089" s="196">
        <f>Q1089*H1089</f>
        <v>0</v>
      </c>
      <c r="S1089" s="196">
        <v>0</v>
      </c>
      <c r="T1089" s="197">
        <f>S1089*H1089</f>
        <v>0</v>
      </c>
      <c r="U1089" s="33"/>
      <c r="V1089" s="33"/>
      <c r="W1089" s="33"/>
      <c r="X1089" s="33"/>
      <c r="Y1089" s="33"/>
      <c r="Z1089" s="33"/>
      <c r="AA1089" s="33"/>
      <c r="AB1089" s="33"/>
      <c r="AC1089" s="33"/>
      <c r="AD1089" s="33"/>
      <c r="AE1089" s="33"/>
      <c r="AR1089" s="198" t="s">
        <v>182</v>
      </c>
      <c r="AT1089" s="198" t="s">
        <v>135</v>
      </c>
      <c r="AU1089" s="198" t="s">
        <v>84</v>
      </c>
      <c r="AY1089" s="16" t="s">
        <v>132</v>
      </c>
      <c r="BE1089" s="199">
        <f>IF(N1089="základní",J1089,0)</f>
        <v>0</v>
      </c>
      <c r="BF1089" s="199">
        <f>IF(N1089="snížená",J1089,0)</f>
        <v>0</v>
      </c>
      <c r="BG1089" s="199">
        <f>IF(N1089="zákl. přenesená",J1089,0)</f>
        <v>0</v>
      </c>
      <c r="BH1089" s="199">
        <f>IF(N1089="sníž. přenesená",J1089,0)</f>
        <v>0</v>
      </c>
      <c r="BI1089" s="199">
        <f>IF(N1089="nulová",J1089,0)</f>
        <v>0</v>
      </c>
      <c r="BJ1089" s="16" t="s">
        <v>84</v>
      </c>
      <c r="BK1089" s="199">
        <f>ROUND(I1089*H1089,2)</f>
        <v>0</v>
      </c>
      <c r="BL1089" s="16" t="s">
        <v>182</v>
      </c>
      <c r="BM1089" s="198" t="s">
        <v>1479</v>
      </c>
    </row>
    <row r="1090" spans="1:65" s="2" customFormat="1" ht="10">
      <c r="A1090" s="33"/>
      <c r="B1090" s="34"/>
      <c r="C1090" s="35"/>
      <c r="D1090" s="200" t="s">
        <v>141</v>
      </c>
      <c r="E1090" s="35"/>
      <c r="F1090" s="201" t="s">
        <v>1478</v>
      </c>
      <c r="G1090" s="35"/>
      <c r="H1090" s="35"/>
      <c r="I1090" s="202"/>
      <c r="J1090" s="35"/>
      <c r="K1090" s="35"/>
      <c r="L1090" s="38"/>
      <c r="M1090" s="203"/>
      <c r="N1090" s="204"/>
      <c r="O1090" s="70"/>
      <c r="P1090" s="70"/>
      <c r="Q1090" s="70"/>
      <c r="R1090" s="70"/>
      <c r="S1090" s="70"/>
      <c r="T1090" s="71"/>
      <c r="U1090" s="33"/>
      <c r="V1090" s="33"/>
      <c r="W1090" s="33"/>
      <c r="X1090" s="33"/>
      <c r="Y1090" s="33"/>
      <c r="Z1090" s="33"/>
      <c r="AA1090" s="33"/>
      <c r="AB1090" s="33"/>
      <c r="AC1090" s="33"/>
      <c r="AD1090" s="33"/>
      <c r="AE1090" s="33"/>
      <c r="AT1090" s="16" t="s">
        <v>141</v>
      </c>
      <c r="AU1090" s="16" t="s">
        <v>84</v>
      </c>
    </row>
    <row r="1091" spans="1:65" s="13" customFormat="1" ht="10">
      <c r="B1091" s="210"/>
      <c r="C1091" s="211"/>
      <c r="D1091" s="200" t="s">
        <v>227</v>
      </c>
      <c r="E1091" s="212" t="s">
        <v>1</v>
      </c>
      <c r="F1091" s="213" t="s">
        <v>1480</v>
      </c>
      <c r="G1091" s="211"/>
      <c r="H1091" s="214">
        <v>263.60000000000002</v>
      </c>
      <c r="I1091" s="215"/>
      <c r="J1091" s="211"/>
      <c r="K1091" s="211"/>
      <c r="L1091" s="216"/>
      <c r="M1091" s="217"/>
      <c r="N1091" s="218"/>
      <c r="O1091" s="218"/>
      <c r="P1091" s="218"/>
      <c r="Q1091" s="218"/>
      <c r="R1091" s="218"/>
      <c r="S1091" s="218"/>
      <c r="T1091" s="219"/>
      <c r="AT1091" s="220" t="s">
        <v>227</v>
      </c>
      <c r="AU1091" s="220" t="s">
        <v>84</v>
      </c>
      <c r="AV1091" s="13" t="s">
        <v>86</v>
      </c>
      <c r="AW1091" s="13" t="s">
        <v>33</v>
      </c>
      <c r="AX1091" s="13" t="s">
        <v>77</v>
      </c>
      <c r="AY1091" s="220" t="s">
        <v>132</v>
      </c>
    </row>
    <row r="1092" spans="1:65" s="14" customFormat="1" ht="10">
      <c r="B1092" s="221"/>
      <c r="C1092" s="222"/>
      <c r="D1092" s="200" t="s">
        <v>227</v>
      </c>
      <c r="E1092" s="223" t="s">
        <v>1</v>
      </c>
      <c r="F1092" s="224" t="s">
        <v>229</v>
      </c>
      <c r="G1092" s="222"/>
      <c r="H1092" s="225">
        <v>263.60000000000002</v>
      </c>
      <c r="I1092" s="226"/>
      <c r="J1092" s="222"/>
      <c r="K1092" s="222"/>
      <c r="L1092" s="227"/>
      <c r="M1092" s="228"/>
      <c r="N1092" s="229"/>
      <c r="O1092" s="229"/>
      <c r="P1092" s="229"/>
      <c r="Q1092" s="229"/>
      <c r="R1092" s="229"/>
      <c r="S1092" s="229"/>
      <c r="T1092" s="230"/>
      <c r="AT1092" s="231" t="s">
        <v>227</v>
      </c>
      <c r="AU1092" s="231" t="s">
        <v>84</v>
      </c>
      <c r="AV1092" s="14" t="s">
        <v>153</v>
      </c>
      <c r="AW1092" s="14" t="s">
        <v>33</v>
      </c>
      <c r="AX1092" s="14" t="s">
        <v>84</v>
      </c>
      <c r="AY1092" s="231" t="s">
        <v>132</v>
      </c>
    </row>
    <row r="1093" spans="1:65" s="2" customFormat="1" ht="24.15" customHeight="1">
      <c r="A1093" s="33"/>
      <c r="B1093" s="34"/>
      <c r="C1093" s="186" t="s">
        <v>1481</v>
      </c>
      <c r="D1093" s="186" t="s">
        <v>135</v>
      </c>
      <c r="E1093" s="187" t="s">
        <v>1482</v>
      </c>
      <c r="F1093" s="188" t="s">
        <v>1483</v>
      </c>
      <c r="G1093" s="189" t="s">
        <v>240</v>
      </c>
      <c r="H1093" s="190">
        <v>135.80000000000001</v>
      </c>
      <c r="I1093" s="191"/>
      <c r="J1093" s="192">
        <f>ROUND(I1093*H1093,2)</f>
        <v>0</v>
      </c>
      <c r="K1093" s="193"/>
      <c r="L1093" s="38"/>
      <c r="M1093" s="194" t="s">
        <v>1</v>
      </c>
      <c r="N1093" s="195" t="s">
        <v>42</v>
      </c>
      <c r="O1093" s="70"/>
      <c r="P1093" s="196">
        <f>O1093*H1093</f>
        <v>0</v>
      </c>
      <c r="Q1093" s="196">
        <v>0</v>
      </c>
      <c r="R1093" s="196">
        <f>Q1093*H1093</f>
        <v>0</v>
      </c>
      <c r="S1093" s="196">
        <v>0</v>
      </c>
      <c r="T1093" s="197">
        <f>S1093*H1093</f>
        <v>0</v>
      </c>
      <c r="U1093" s="33"/>
      <c r="V1093" s="33"/>
      <c r="W1093" s="33"/>
      <c r="X1093" s="33"/>
      <c r="Y1093" s="33"/>
      <c r="Z1093" s="33"/>
      <c r="AA1093" s="33"/>
      <c r="AB1093" s="33"/>
      <c r="AC1093" s="33"/>
      <c r="AD1093" s="33"/>
      <c r="AE1093" s="33"/>
      <c r="AR1093" s="198" t="s">
        <v>182</v>
      </c>
      <c r="AT1093" s="198" t="s">
        <v>135</v>
      </c>
      <c r="AU1093" s="198" t="s">
        <v>84</v>
      </c>
      <c r="AY1093" s="16" t="s">
        <v>132</v>
      </c>
      <c r="BE1093" s="199">
        <f>IF(N1093="základní",J1093,0)</f>
        <v>0</v>
      </c>
      <c r="BF1093" s="199">
        <f>IF(N1093="snížená",J1093,0)</f>
        <v>0</v>
      </c>
      <c r="BG1093" s="199">
        <f>IF(N1093="zákl. přenesená",J1093,0)</f>
        <v>0</v>
      </c>
      <c r="BH1093" s="199">
        <f>IF(N1093="sníž. přenesená",J1093,0)</f>
        <v>0</v>
      </c>
      <c r="BI1093" s="199">
        <f>IF(N1093="nulová",J1093,0)</f>
        <v>0</v>
      </c>
      <c r="BJ1093" s="16" t="s">
        <v>84</v>
      </c>
      <c r="BK1093" s="199">
        <f>ROUND(I1093*H1093,2)</f>
        <v>0</v>
      </c>
      <c r="BL1093" s="16" t="s">
        <v>182</v>
      </c>
      <c r="BM1093" s="198" t="s">
        <v>1484</v>
      </c>
    </row>
    <row r="1094" spans="1:65" s="2" customFormat="1" ht="18">
      <c r="A1094" s="33"/>
      <c r="B1094" s="34"/>
      <c r="C1094" s="35"/>
      <c r="D1094" s="200" t="s">
        <v>141</v>
      </c>
      <c r="E1094" s="35"/>
      <c r="F1094" s="201" t="s">
        <v>1483</v>
      </c>
      <c r="G1094" s="35"/>
      <c r="H1094" s="35"/>
      <c r="I1094" s="202"/>
      <c r="J1094" s="35"/>
      <c r="K1094" s="35"/>
      <c r="L1094" s="38"/>
      <c r="M1094" s="203"/>
      <c r="N1094" s="204"/>
      <c r="O1094" s="70"/>
      <c r="P1094" s="70"/>
      <c r="Q1094" s="70"/>
      <c r="R1094" s="70"/>
      <c r="S1094" s="70"/>
      <c r="T1094" s="71"/>
      <c r="U1094" s="33"/>
      <c r="V1094" s="33"/>
      <c r="W1094" s="33"/>
      <c r="X1094" s="33"/>
      <c r="Y1094" s="33"/>
      <c r="Z1094" s="33"/>
      <c r="AA1094" s="33"/>
      <c r="AB1094" s="33"/>
      <c r="AC1094" s="33"/>
      <c r="AD1094" s="33"/>
      <c r="AE1094" s="33"/>
      <c r="AT1094" s="16" t="s">
        <v>141</v>
      </c>
      <c r="AU1094" s="16" t="s">
        <v>84</v>
      </c>
    </row>
    <row r="1095" spans="1:65" s="13" customFormat="1" ht="10">
      <c r="B1095" s="210"/>
      <c r="C1095" s="211"/>
      <c r="D1095" s="200" t="s">
        <v>227</v>
      </c>
      <c r="E1095" s="212" t="s">
        <v>1</v>
      </c>
      <c r="F1095" s="213" t="s">
        <v>1485</v>
      </c>
      <c r="G1095" s="211"/>
      <c r="H1095" s="214">
        <v>30.1</v>
      </c>
      <c r="I1095" s="215"/>
      <c r="J1095" s="211"/>
      <c r="K1095" s="211"/>
      <c r="L1095" s="216"/>
      <c r="M1095" s="217"/>
      <c r="N1095" s="218"/>
      <c r="O1095" s="218"/>
      <c r="P1095" s="218"/>
      <c r="Q1095" s="218"/>
      <c r="R1095" s="218"/>
      <c r="S1095" s="218"/>
      <c r="T1095" s="219"/>
      <c r="AT1095" s="220" t="s">
        <v>227</v>
      </c>
      <c r="AU1095" s="220" t="s">
        <v>84</v>
      </c>
      <c r="AV1095" s="13" t="s">
        <v>86</v>
      </c>
      <c r="AW1095" s="13" t="s">
        <v>33</v>
      </c>
      <c r="AX1095" s="13" t="s">
        <v>77</v>
      </c>
      <c r="AY1095" s="220" t="s">
        <v>132</v>
      </c>
    </row>
    <row r="1096" spans="1:65" s="13" customFormat="1" ht="10">
      <c r="B1096" s="210"/>
      <c r="C1096" s="211"/>
      <c r="D1096" s="200" t="s">
        <v>227</v>
      </c>
      <c r="E1096" s="212" t="s">
        <v>1</v>
      </c>
      <c r="F1096" s="213" t="s">
        <v>1486</v>
      </c>
      <c r="G1096" s="211"/>
      <c r="H1096" s="214">
        <v>31.4</v>
      </c>
      <c r="I1096" s="215"/>
      <c r="J1096" s="211"/>
      <c r="K1096" s="211"/>
      <c r="L1096" s="216"/>
      <c r="M1096" s="217"/>
      <c r="N1096" s="218"/>
      <c r="O1096" s="218"/>
      <c r="P1096" s="218"/>
      <c r="Q1096" s="218"/>
      <c r="R1096" s="218"/>
      <c r="S1096" s="218"/>
      <c r="T1096" s="219"/>
      <c r="AT1096" s="220" t="s">
        <v>227</v>
      </c>
      <c r="AU1096" s="220" t="s">
        <v>84</v>
      </c>
      <c r="AV1096" s="13" t="s">
        <v>86</v>
      </c>
      <c r="AW1096" s="13" t="s">
        <v>33</v>
      </c>
      <c r="AX1096" s="13" t="s">
        <v>77</v>
      </c>
      <c r="AY1096" s="220" t="s">
        <v>132</v>
      </c>
    </row>
    <row r="1097" spans="1:65" s="13" customFormat="1" ht="10">
      <c r="B1097" s="210"/>
      <c r="C1097" s="211"/>
      <c r="D1097" s="200" t="s">
        <v>227</v>
      </c>
      <c r="E1097" s="212" t="s">
        <v>1</v>
      </c>
      <c r="F1097" s="213" t="s">
        <v>1487</v>
      </c>
      <c r="G1097" s="211"/>
      <c r="H1097" s="214">
        <v>59.2</v>
      </c>
      <c r="I1097" s="215"/>
      <c r="J1097" s="211"/>
      <c r="K1097" s="211"/>
      <c r="L1097" s="216"/>
      <c r="M1097" s="217"/>
      <c r="N1097" s="218"/>
      <c r="O1097" s="218"/>
      <c r="P1097" s="218"/>
      <c r="Q1097" s="218"/>
      <c r="R1097" s="218"/>
      <c r="S1097" s="218"/>
      <c r="T1097" s="219"/>
      <c r="AT1097" s="220" t="s">
        <v>227</v>
      </c>
      <c r="AU1097" s="220" t="s">
        <v>84</v>
      </c>
      <c r="AV1097" s="13" t="s">
        <v>86</v>
      </c>
      <c r="AW1097" s="13" t="s">
        <v>33</v>
      </c>
      <c r="AX1097" s="13" t="s">
        <v>77</v>
      </c>
      <c r="AY1097" s="220" t="s">
        <v>132</v>
      </c>
    </row>
    <row r="1098" spans="1:65" s="13" customFormat="1" ht="10">
      <c r="B1098" s="210"/>
      <c r="C1098" s="211"/>
      <c r="D1098" s="200" t="s">
        <v>227</v>
      </c>
      <c r="E1098" s="212" t="s">
        <v>1</v>
      </c>
      <c r="F1098" s="213" t="s">
        <v>1488</v>
      </c>
      <c r="G1098" s="211"/>
      <c r="H1098" s="214">
        <v>15.1</v>
      </c>
      <c r="I1098" s="215"/>
      <c r="J1098" s="211"/>
      <c r="K1098" s="211"/>
      <c r="L1098" s="216"/>
      <c r="M1098" s="217"/>
      <c r="N1098" s="218"/>
      <c r="O1098" s="218"/>
      <c r="P1098" s="218"/>
      <c r="Q1098" s="218"/>
      <c r="R1098" s="218"/>
      <c r="S1098" s="218"/>
      <c r="T1098" s="219"/>
      <c r="AT1098" s="220" t="s">
        <v>227</v>
      </c>
      <c r="AU1098" s="220" t="s">
        <v>84</v>
      </c>
      <c r="AV1098" s="13" t="s">
        <v>86</v>
      </c>
      <c r="AW1098" s="13" t="s">
        <v>33</v>
      </c>
      <c r="AX1098" s="13" t="s">
        <v>77</v>
      </c>
      <c r="AY1098" s="220" t="s">
        <v>132</v>
      </c>
    </row>
    <row r="1099" spans="1:65" s="14" customFormat="1" ht="10">
      <c r="B1099" s="221"/>
      <c r="C1099" s="222"/>
      <c r="D1099" s="200" t="s">
        <v>227</v>
      </c>
      <c r="E1099" s="223" t="s">
        <v>1</v>
      </c>
      <c r="F1099" s="224" t="s">
        <v>229</v>
      </c>
      <c r="G1099" s="222"/>
      <c r="H1099" s="225">
        <v>135.80000000000001</v>
      </c>
      <c r="I1099" s="226"/>
      <c r="J1099" s="222"/>
      <c r="K1099" s="222"/>
      <c r="L1099" s="227"/>
      <c r="M1099" s="228"/>
      <c r="N1099" s="229"/>
      <c r="O1099" s="229"/>
      <c r="P1099" s="229"/>
      <c r="Q1099" s="229"/>
      <c r="R1099" s="229"/>
      <c r="S1099" s="229"/>
      <c r="T1099" s="230"/>
      <c r="AT1099" s="231" t="s">
        <v>227</v>
      </c>
      <c r="AU1099" s="231" t="s">
        <v>84</v>
      </c>
      <c r="AV1099" s="14" t="s">
        <v>153</v>
      </c>
      <c r="AW1099" s="14" t="s">
        <v>33</v>
      </c>
      <c r="AX1099" s="14" t="s">
        <v>84</v>
      </c>
      <c r="AY1099" s="231" t="s">
        <v>132</v>
      </c>
    </row>
    <row r="1100" spans="1:65" s="2" customFormat="1" ht="16.5" customHeight="1">
      <c r="A1100" s="33"/>
      <c r="B1100" s="34"/>
      <c r="C1100" s="186" t="s">
        <v>857</v>
      </c>
      <c r="D1100" s="186" t="s">
        <v>135</v>
      </c>
      <c r="E1100" s="187" t="s">
        <v>1489</v>
      </c>
      <c r="F1100" s="188" t="s">
        <v>1490</v>
      </c>
      <c r="G1100" s="189" t="s">
        <v>226</v>
      </c>
      <c r="H1100" s="190">
        <v>283.57</v>
      </c>
      <c r="I1100" s="191"/>
      <c r="J1100" s="192">
        <f>ROUND(I1100*H1100,2)</f>
        <v>0</v>
      </c>
      <c r="K1100" s="193"/>
      <c r="L1100" s="38"/>
      <c r="M1100" s="194" t="s">
        <v>1</v>
      </c>
      <c r="N1100" s="195" t="s">
        <v>42</v>
      </c>
      <c r="O1100" s="70"/>
      <c r="P1100" s="196">
        <f>O1100*H1100</f>
        <v>0</v>
      </c>
      <c r="Q1100" s="196">
        <v>0</v>
      </c>
      <c r="R1100" s="196">
        <f>Q1100*H1100</f>
        <v>0</v>
      </c>
      <c r="S1100" s="196">
        <v>0</v>
      </c>
      <c r="T1100" s="197">
        <f>S1100*H1100</f>
        <v>0</v>
      </c>
      <c r="U1100" s="33"/>
      <c r="V1100" s="33"/>
      <c r="W1100" s="33"/>
      <c r="X1100" s="33"/>
      <c r="Y1100" s="33"/>
      <c r="Z1100" s="33"/>
      <c r="AA1100" s="33"/>
      <c r="AB1100" s="33"/>
      <c r="AC1100" s="33"/>
      <c r="AD1100" s="33"/>
      <c r="AE1100" s="33"/>
      <c r="AR1100" s="198" t="s">
        <v>182</v>
      </c>
      <c r="AT1100" s="198" t="s">
        <v>135</v>
      </c>
      <c r="AU1100" s="198" t="s">
        <v>84</v>
      </c>
      <c r="AY1100" s="16" t="s">
        <v>132</v>
      </c>
      <c r="BE1100" s="199">
        <f>IF(N1100="základní",J1100,0)</f>
        <v>0</v>
      </c>
      <c r="BF1100" s="199">
        <f>IF(N1100="snížená",J1100,0)</f>
        <v>0</v>
      </c>
      <c r="BG1100" s="199">
        <f>IF(N1100="zákl. přenesená",J1100,0)</f>
        <v>0</v>
      </c>
      <c r="BH1100" s="199">
        <f>IF(N1100="sníž. přenesená",J1100,0)</f>
        <v>0</v>
      </c>
      <c r="BI1100" s="199">
        <f>IF(N1100="nulová",J1100,0)</f>
        <v>0</v>
      </c>
      <c r="BJ1100" s="16" t="s">
        <v>84</v>
      </c>
      <c r="BK1100" s="199">
        <f>ROUND(I1100*H1100,2)</f>
        <v>0</v>
      </c>
      <c r="BL1100" s="16" t="s">
        <v>182</v>
      </c>
      <c r="BM1100" s="198" t="s">
        <v>1491</v>
      </c>
    </row>
    <row r="1101" spans="1:65" s="2" customFormat="1" ht="10">
      <c r="A1101" s="33"/>
      <c r="B1101" s="34"/>
      <c r="C1101" s="35"/>
      <c r="D1101" s="200" t="s">
        <v>141</v>
      </c>
      <c r="E1101" s="35"/>
      <c r="F1101" s="201" t="s">
        <v>1490</v>
      </c>
      <c r="G1101" s="35"/>
      <c r="H1101" s="35"/>
      <c r="I1101" s="202"/>
      <c r="J1101" s="35"/>
      <c r="K1101" s="35"/>
      <c r="L1101" s="38"/>
      <c r="M1101" s="203"/>
      <c r="N1101" s="204"/>
      <c r="O1101" s="70"/>
      <c r="P1101" s="70"/>
      <c r="Q1101" s="70"/>
      <c r="R1101" s="70"/>
      <c r="S1101" s="70"/>
      <c r="T1101" s="71"/>
      <c r="U1101" s="33"/>
      <c r="V1101" s="33"/>
      <c r="W1101" s="33"/>
      <c r="X1101" s="33"/>
      <c r="Y1101" s="33"/>
      <c r="Z1101" s="33"/>
      <c r="AA1101" s="33"/>
      <c r="AB1101" s="33"/>
      <c r="AC1101" s="33"/>
      <c r="AD1101" s="33"/>
      <c r="AE1101" s="33"/>
      <c r="AT1101" s="16" t="s">
        <v>141</v>
      </c>
      <c r="AU1101" s="16" t="s">
        <v>84</v>
      </c>
    </row>
    <row r="1102" spans="1:65" s="2" customFormat="1" ht="18">
      <c r="A1102" s="33"/>
      <c r="B1102" s="34"/>
      <c r="C1102" s="35"/>
      <c r="D1102" s="200" t="s">
        <v>142</v>
      </c>
      <c r="E1102" s="35"/>
      <c r="F1102" s="205" t="s">
        <v>1492</v>
      </c>
      <c r="G1102" s="35"/>
      <c r="H1102" s="35"/>
      <c r="I1102" s="202"/>
      <c r="J1102" s="35"/>
      <c r="K1102" s="35"/>
      <c r="L1102" s="38"/>
      <c r="M1102" s="203"/>
      <c r="N1102" s="204"/>
      <c r="O1102" s="70"/>
      <c r="P1102" s="70"/>
      <c r="Q1102" s="70"/>
      <c r="R1102" s="70"/>
      <c r="S1102" s="70"/>
      <c r="T1102" s="71"/>
      <c r="U1102" s="33"/>
      <c r="V1102" s="33"/>
      <c r="W1102" s="33"/>
      <c r="X1102" s="33"/>
      <c r="Y1102" s="33"/>
      <c r="Z1102" s="33"/>
      <c r="AA1102" s="33"/>
      <c r="AB1102" s="33"/>
      <c r="AC1102" s="33"/>
      <c r="AD1102" s="33"/>
      <c r="AE1102" s="33"/>
      <c r="AT1102" s="16" t="s">
        <v>142</v>
      </c>
      <c r="AU1102" s="16" t="s">
        <v>84</v>
      </c>
    </row>
    <row r="1103" spans="1:65" s="13" customFormat="1" ht="10">
      <c r="B1103" s="210"/>
      <c r="C1103" s="211"/>
      <c r="D1103" s="200" t="s">
        <v>227</v>
      </c>
      <c r="E1103" s="212" t="s">
        <v>1</v>
      </c>
      <c r="F1103" s="213" t="s">
        <v>1493</v>
      </c>
      <c r="G1103" s="211"/>
      <c r="H1103" s="214">
        <v>283.57</v>
      </c>
      <c r="I1103" s="215"/>
      <c r="J1103" s="211"/>
      <c r="K1103" s="211"/>
      <c r="L1103" s="216"/>
      <c r="M1103" s="217"/>
      <c r="N1103" s="218"/>
      <c r="O1103" s="218"/>
      <c r="P1103" s="218"/>
      <c r="Q1103" s="218"/>
      <c r="R1103" s="218"/>
      <c r="S1103" s="218"/>
      <c r="T1103" s="219"/>
      <c r="AT1103" s="220" t="s">
        <v>227</v>
      </c>
      <c r="AU1103" s="220" t="s">
        <v>84</v>
      </c>
      <c r="AV1103" s="13" t="s">
        <v>86</v>
      </c>
      <c r="AW1103" s="13" t="s">
        <v>33</v>
      </c>
      <c r="AX1103" s="13" t="s">
        <v>77</v>
      </c>
      <c r="AY1103" s="220" t="s">
        <v>132</v>
      </c>
    </row>
    <row r="1104" spans="1:65" s="14" customFormat="1" ht="10">
      <c r="B1104" s="221"/>
      <c r="C1104" s="222"/>
      <c r="D1104" s="200" t="s">
        <v>227</v>
      </c>
      <c r="E1104" s="223" t="s">
        <v>1</v>
      </c>
      <c r="F1104" s="224" t="s">
        <v>229</v>
      </c>
      <c r="G1104" s="222"/>
      <c r="H1104" s="225">
        <v>283.57</v>
      </c>
      <c r="I1104" s="226"/>
      <c r="J1104" s="222"/>
      <c r="K1104" s="222"/>
      <c r="L1104" s="227"/>
      <c r="M1104" s="228"/>
      <c r="N1104" s="229"/>
      <c r="O1104" s="229"/>
      <c r="P1104" s="229"/>
      <c r="Q1104" s="229"/>
      <c r="R1104" s="229"/>
      <c r="S1104" s="229"/>
      <c r="T1104" s="230"/>
      <c r="AT1104" s="231" t="s">
        <v>227</v>
      </c>
      <c r="AU1104" s="231" t="s">
        <v>84</v>
      </c>
      <c r="AV1104" s="14" t="s">
        <v>153</v>
      </c>
      <c r="AW1104" s="14" t="s">
        <v>33</v>
      </c>
      <c r="AX1104" s="14" t="s">
        <v>84</v>
      </c>
      <c r="AY1104" s="231" t="s">
        <v>132</v>
      </c>
    </row>
    <row r="1105" spans="1:65" s="2" customFormat="1" ht="21.75" customHeight="1">
      <c r="A1105" s="33"/>
      <c r="B1105" s="34"/>
      <c r="C1105" s="186" t="s">
        <v>1494</v>
      </c>
      <c r="D1105" s="186" t="s">
        <v>135</v>
      </c>
      <c r="E1105" s="187" t="s">
        <v>1495</v>
      </c>
      <c r="F1105" s="188" t="s">
        <v>1496</v>
      </c>
      <c r="G1105" s="189" t="s">
        <v>394</v>
      </c>
      <c r="H1105" s="190">
        <v>0.93200000000000005</v>
      </c>
      <c r="I1105" s="191"/>
      <c r="J1105" s="192">
        <f>ROUND(I1105*H1105,2)</f>
        <v>0</v>
      </c>
      <c r="K1105" s="193"/>
      <c r="L1105" s="38"/>
      <c r="M1105" s="194" t="s">
        <v>1</v>
      </c>
      <c r="N1105" s="195" t="s">
        <v>42</v>
      </c>
      <c r="O1105" s="70"/>
      <c r="P1105" s="196">
        <f>O1105*H1105</f>
        <v>0</v>
      </c>
      <c r="Q1105" s="196">
        <v>0</v>
      </c>
      <c r="R1105" s="196">
        <f>Q1105*H1105</f>
        <v>0</v>
      </c>
      <c r="S1105" s="196">
        <v>0</v>
      </c>
      <c r="T1105" s="197">
        <f>S1105*H1105</f>
        <v>0</v>
      </c>
      <c r="U1105" s="33"/>
      <c r="V1105" s="33"/>
      <c r="W1105" s="33"/>
      <c r="X1105" s="33"/>
      <c r="Y1105" s="33"/>
      <c r="Z1105" s="33"/>
      <c r="AA1105" s="33"/>
      <c r="AB1105" s="33"/>
      <c r="AC1105" s="33"/>
      <c r="AD1105" s="33"/>
      <c r="AE1105" s="33"/>
      <c r="AR1105" s="198" t="s">
        <v>182</v>
      </c>
      <c r="AT1105" s="198" t="s">
        <v>135</v>
      </c>
      <c r="AU1105" s="198" t="s">
        <v>84</v>
      </c>
      <c r="AY1105" s="16" t="s">
        <v>132</v>
      </c>
      <c r="BE1105" s="199">
        <f>IF(N1105="základní",J1105,0)</f>
        <v>0</v>
      </c>
      <c r="BF1105" s="199">
        <f>IF(N1105="snížená",J1105,0)</f>
        <v>0</v>
      </c>
      <c r="BG1105" s="199">
        <f>IF(N1105="zákl. přenesená",J1105,0)</f>
        <v>0</v>
      </c>
      <c r="BH1105" s="199">
        <f>IF(N1105="sníž. přenesená",J1105,0)</f>
        <v>0</v>
      </c>
      <c r="BI1105" s="199">
        <f>IF(N1105="nulová",J1105,0)</f>
        <v>0</v>
      </c>
      <c r="BJ1105" s="16" t="s">
        <v>84</v>
      </c>
      <c r="BK1105" s="199">
        <f>ROUND(I1105*H1105,2)</f>
        <v>0</v>
      </c>
      <c r="BL1105" s="16" t="s">
        <v>182</v>
      </c>
      <c r="BM1105" s="198" t="s">
        <v>1497</v>
      </c>
    </row>
    <row r="1106" spans="1:65" s="2" customFormat="1" ht="10">
      <c r="A1106" s="33"/>
      <c r="B1106" s="34"/>
      <c r="C1106" s="35"/>
      <c r="D1106" s="200" t="s">
        <v>141</v>
      </c>
      <c r="E1106" s="35"/>
      <c r="F1106" s="201" t="s">
        <v>1496</v>
      </c>
      <c r="G1106" s="35"/>
      <c r="H1106" s="35"/>
      <c r="I1106" s="202"/>
      <c r="J1106" s="35"/>
      <c r="K1106" s="35"/>
      <c r="L1106" s="38"/>
      <c r="M1106" s="203"/>
      <c r="N1106" s="204"/>
      <c r="O1106" s="70"/>
      <c r="P1106" s="70"/>
      <c r="Q1106" s="70"/>
      <c r="R1106" s="70"/>
      <c r="S1106" s="70"/>
      <c r="T1106" s="71"/>
      <c r="U1106" s="33"/>
      <c r="V1106" s="33"/>
      <c r="W1106" s="33"/>
      <c r="X1106" s="33"/>
      <c r="Y1106" s="33"/>
      <c r="Z1106" s="33"/>
      <c r="AA1106" s="33"/>
      <c r="AB1106" s="33"/>
      <c r="AC1106" s="33"/>
      <c r="AD1106" s="33"/>
      <c r="AE1106" s="33"/>
      <c r="AT1106" s="16" t="s">
        <v>141</v>
      </c>
      <c r="AU1106" s="16" t="s">
        <v>84</v>
      </c>
    </row>
    <row r="1107" spans="1:65" s="12" customFormat="1" ht="25.9" customHeight="1">
      <c r="B1107" s="170"/>
      <c r="C1107" s="171"/>
      <c r="D1107" s="172" t="s">
        <v>76</v>
      </c>
      <c r="E1107" s="173" t="s">
        <v>1498</v>
      </c>
      <c r="F1107" s="173" t="s">
        <v>1499</v>
      </c>
      <c r="G1107" s="171"/>
      <c r="H1107" s="171"/>
      <c r="I1107" s="174"/>
      <c r="J1107" s="175">
        <f>BK1107</f>
        <v>0</v>
      </c>
      <c r="K1107" s="171"/>
      <c r="L1107" s="176"/>
      <c r="M1107" s="177"/>
      <c r="N1107" s="178"/>
      <c r="O1107" s="178"/>
      <c r="P1107" s="179">
        <f>SUM(P1108:P1118)</f>
        <v>0</v>
      </c>
      <c r="Q1107" s="178"/>
      <c r="R1107" s="179">
        <f>SUM(R1108:R1118)</f>
        <v>0</v>
      </c>
      <c r="S1107" s="178"/>
      <c r="T1107" s="180">
        <f>SUM(T1108:T1118)</f>
        <v>0</v>
      </c>
      <c r="AR1107" s="181" t="s">
        <v>86</v>
      </c>
      <c r="AT1107" s="182" t="s">
        <v>76</v>
      </c>
      <c r="AU1107" s="182" t="s">
        <v>77</v>
      </c>
      <c r="AY1107" s="181" t="s">
        <v>132</v>
      </c>
      <c r="BK1107" s="183">
        <f>SUM(BK1108:BK1118)</f>
        <v>0</v>
      </c>
    </row>
    <row r="1108" spans="1:65" s="2" customFormat="1" ht="24.15" customHeight="1">
      <c r="A1108" s="33"/>
      <c r="B1108" s="34"/>
      <c r="C1108" s="186" t="s">
        <v>861</v>
      </c>
      <c r="D1108" s="186" t="s">
        <v>135</v>
      </c>
      <c r="E1108" s="187" t="s">
        <v>1500</v>
      </c>
      <c r="F1108" s="188" t="s">
        <v>1501</v>
      </c>
      <c r="G1108" s="189" t="s">
        <v>226</v>
      </c>
      <c r="H1108" s="190">
        <v>97.02</v>
      </c>
      <c r="I1108" s="191"/>
      <c r="J1108" s="192">
        <f>ROUND(I1108*H1108,2)</f>
        <v>0</v>
      </c>
      <c r="K1108" s="193"/>
      <c r="L1108" s="38"/>
      <c r="M1108" s="194" t="s">
        <v>1</v>
      </c>
      <c r="N1108" s="195" t="s">
        <v>42</v>
      </c>
      <c r="O1108" s="70"/>
      <c r="P1108" s="196">
        <f>O1108*H1108</f>
        <v>0</v>
      </c>
      <c r="Q1108" s="196">
        <v>0</v>
      </c>
      <c r="R1108" s="196">
        <f>Q1108*H1108</f>
        <v>0</v>
      </c>
      <c r="S1108" s="196">
        <v>0</v>
      </c>
      <c r="T1108" s="197">
        <f>S1108*H1108</f>
        <v>0</v>
      </c>
      <c r="U1108" s="33"/>
      <c r="V1108" s="33"/>
      <c r="W1108" s="33"/>
      <c r="X1108" s="33"/>
      <c r="Y1108" s="33"/>
      <c r="Z1108" s="33"/>
      <c r="AA1108" s="33"/>
      <c r="AB1108" s="33"/>
      <c r="AC1108" s="33"/>
      <c r="AD1108" s="33"/>
      <c r="AE1108" s="33"/>
      <c r="AR1108" s="198" t="s">
        <v>182</v>
      </c>
      <c r="AT1108" s="198" t="s">
        <v>135</v>
      </c>
      <c r="AU1108" s="198" t="s">
        <v>84</v>
      </c>
      <c r="AY1108" s="16" t="s">
        <v>132</v>
      </c>
      <c r="BE1108" s="199">
        <f>IF(N1108="základní",J1108,0)</f>
        <v>0</v>
      </c>
      <c r="BF1108" s="199">
        <f>IF(N1108="snížená",J1108,0)</f>
        <v>0</v>
      </c>
      <c r="BG1108" s="199">
        <f>IF(N1108="zákl. přenesená",J1108,0)</f>
        <v>0</v>
      </c>
      <c r="BH1108" s="199">
        <f>IF(N1108="sníž. přenesená",J1108,0)</f>
        <v>0</v>
      </c>
      <c r="BI1108" s="199">
        <f>IF(N1108="nulová",J1108,0)</f>
        <v>0</v>
      </c>
      <c r="BJ1108" s="16" t="s">
        <v>84</v>
      </c>
      <c r="BK1108" s="199">
        <f>ROUND(I1108*H1108,2)</f>
        <v>0</v>
      </c>
      <c r="BL1108" s="16" t="s">
        <v>182</v>
      </c>
      <c r="BM1108" s="198" t="s">
        <v>1502</v>
      </c>
    </row>
    <row r="1109" spans="1:65" s="2" customFormat="1" ht="18">
      <c r="A1109" s="33"/>
      <c r="B1109" s="34"/>
      <c r="C1109" s="35"/>
      <c r="D1109" s="200" t="s">
        <v>141</v>
      </c>
      <c r="E1109" s="35"/>
      <c r="F1109" s="201" t="s">
        <v>1501</v>
      </c>
      <c r="G1109" s="35"/>
      <c r="H1109" s="35"/>
      <c r="I1109" s="202"/>
      <c r="J1109" s="35"/>
      <c r="K1109" s="35"/>
      <c r="L1109" s="38"/>
      <c r="M1109" s="203"/>
      <c r="N1109" s="204"/>
      <c r="O1109" s="70"/>
      <c r="P1109" s="70"/>
      <c r="Q1109" s="70"/>
      <c r="R1109" s="70"/>
      <c r="S1109" s="70"/>
      <c r="T1109" s="71"/>
      <c r="U1109" s="33"/>
      <c r="V1109" s="33"/>
      <c r="W1109" s="33"/>
      <c r="X1109" s="33"/>
      <c r="Y1109" s="33"/>
      <c r="Z1109" s="33"/>
      <c r="AA1109" s="33"/>
      <c r="AB1109" s="33"/>
      <c r="AC1109" s="33"/>
      <c r="AD1109" s="33"/>
      <c r="AE1109" s="33"/>
      <c r="AT1109" s="16" t="s">
        <v>141</v>
      </c>
      <c r="AU1109" s="16" t="s">
        <v>84</v>
      </c>
    </row>
    <row r="1110" spans="1:65" s="2" customFormat="1" ht="21.75" customHeight="1">
      <c r="A1110" s="33"/>
      <c r="B1110" s="34"/>
      <c r="C1110" s="186" t="s">
        <v>1503</v>
      </c>
      <c r="D1110" s="186" t="s">
        <v>135</v>
      </c>
      <c r="E1110" s="187" t="s">
        <v>1504</v>
      </c>
      <c r="F1110" s="188" t="s">
        <v>1505</v>
      </c>
      <c r="G1110" s="189" t="s">
        <v>226</v>
      </c>
      <c r="H1110" s="190">
        <v>101.871</v>
      </c>
      <c r="I1110" s="191"/>
      <c r="J1110" s="192">
        <f>ROUND(I1110*H1110,2)</f>
        <v>0</v>
      </c>
      <c r="K1110" s="193"/>
      <c r="L1110" s="38"/>
      <c r="M1110" s="194" t="s">
        <v>1</v>
      </c>
      <c r="N1110" s="195" t="s">
        <v>42</v>
      </c>
      <c r="O1110" s="70"/>
      <c r="P1110" s="196">
        <f>O1110*H1110</f>
        <v>0</v>
      </c>
      <c r="Q1110" s="196">
        <v>0</v>
      </c>
      <c r="R1110" s="196">
        <f>Q1110*H1110</f>
        <v>0</v>
      </c>
      <c r="S1110" s="196">
        <v>0</v>
      </c>
      <c r="T1110" s="197">
        <f>S1110*H1110</f>
        <v>0</v>
      </c>
      <c r="U1110" s="33"/>
      <c r="V1110" s="33"/>
      <c r="W1110" s="33"/>
      <c r="X1110" s="33"/>
      <c r="Y1110" s="33"/>
      <c r="Z1110" s="33"/>
      <c r="AA1110" s="33"/>
      <c r="AB1110" s="33"/>
      <c r="AC1110" s="33"/>
      <c r="AD1110" s="33"/>
      <c r="AE1110" s="33"/>
      <c r="AR1110" s="198" t="s">
        <v>182</v>
      </c>
      <c r="AT1110" s="198" t="s">
        <v>135</v>
      </c>
      <c r="AU1110" s="198" t="s">
        <v>84</v>
      </c>
      <c r="AY1110" s="16" t="s">
        <v>132</v>
      </c>
      <c r="BE1110" s="199">
        <f>IF(N1110="základní",J1110,0)</f>
        <v>0</v>
      </c>
      <c r="BF1110" s="199">
        <f>IF(N1110="snížená",J1110,0)</f>
        <v>0</v>
      </c>
      <c r="BG1110" s="199">
        <f>IF(N1110="zákl. přenesená",J1110,0)</f>
        <v>0</v>
      </c>
      <c r="BH1110" s="199">
        <f>IF(N1110="sníž. přenesená",J1110,0)</f>
        <v>0</v>
      </c>
      <c r="BI1110" s="199">
        <f>IF(N1110="nulová",J1110,0)</f>
        <v>0</v>
      </c>
      <c r="BJ1110" s="16" t="s">
        <v>84</v>
      </c>
      <c r="BK1110" s="199">
        <f>ROUND(I1110*H1110,2)</f>
        <v>0</v>
      </c>
      <c r="BL1110" s="16" t="s">
        <v>182</v>
      </c>
      <c r="BM1110" s="198" t="s">
        <v>1506</v>
      </c>
    </row>
    <row r="1111" spans="1:65" s="2" customFormat="1" ht="10">
      <c r="A1111" s="33"/>
      <c r="B1111" s="34"/>
      <c r="C1111" s="35"/>
      <c r="D1111" s="200" t="s">
        <v>141</v>
      </c>
      <c r="E1111" s="35"/>
      <c r="F1111" s="201" t="s">
        <v>1505</v>
      </c>
      <c r="G1111" s="35"/>
      <c r="H1111" s="35"/>
      <c r="I1111" s="202"/>
      <c r="J1111" s="35"/>
      <c r="K1111" s="35"/>
      <c r="L1111" s="38"/>
      <c r="M1111" s="203"/>
      <c r="N1111" s="204"/>
      <c r="O1111" s="70"/>
      <c r="P1111" s="70"/>
      <c r="Q1111" s="70"/>
      <c r="R1111" s="70"/>
      <c r="S1111" s="70"/>
      <c r="T1111" s="71"/>
      <c r="U1111" s="33"/>
      <c r="V1111" s="33"/>
      <c r="W1111" s="33"/>
      <c r="X1111" s="33"/>
      <c r="Y1111" s="33"/>
      <c r="Z1111" s="33"/>
      <c r="AA1111" s="33"/>
      <c r="AB1111" s="33"/>
      <c r="AC1111" s="33"/>
      <c r="AD1111" s="33"/>
      <c r="AE1111" s="33"/>
      <c r="AT1111" s="16" t="s">
        <v>141</v>
      </c>
      <c r="AU1111" s="16" t="s">
        <v>84</v>
      </c>
    </row>
    <row r="1112" spans="1:65" s="2" customFormat="1" ht="18">
      <c r="A1112" s="33"/>
      <c r="B1112" s="34"/>
      <c r="C1112" s="35"/>
      <c r="D1112" s="200" t="s">
        <v>142</v>
      </c>
      <c r="E1112" s="35"/>
      <c r="F1112" s="205" t="s">
        <v>1507</v>
      </c>
      <c r="G1112" s="35"/>
      <c r="H1112" s="35"/>
      <c r="I1112" s="202"/>
      <c r="J1112" s="35"/>
      <c r="K1112" s="35"/>
      <c r="L1112" s="38"/>
      <c r="M1112" s="203"/>
      <c r="N1112" s="204"/>
      <c r="O1112" s="70"/>
      <c r="P1112" s="70"/>
      <c r="Q1112" s="70"/>
      <c r="R1112" s="70"/>
      <c r="S1112" s="70"/>
      <c r="T1112" s="71"/>
      <c r="U1112" s="33"/>
      <c r="V1112" s="33"/>
      <c r="W1112" s="33"/>
      <c r="X1112" s="33"/>
      <c r="Y1112" s="33"/>
      <c r="Z1112" s="33"/>
      <c r="AA1112" s="33"/>
      <c r="AB1112" s="33"/>
      <c r="AC1112" s="33"/>
      <c r="AD1112" s="33"/>
      <c r="AE1112" s="33"/>
      <c r="AT1112" s="16" t="s">
        <v>142</v>
      </c>
      <c r="AU1112" s="16" t="s">
        <v>84</v>
      </c>
    </row>
    <row r="1113" spans="1:65" s="13" customFormat="1" ht="10">
      <c r="B1113" s="210"/>
      <c r="C1113" s="211"/>
      <c r="D1113" s="200" t="s">
        <v>227</v>
      </c>
      <c r="E1113" s="212" t="s">
        <v>1</v>
      </c>
      <c r="F1113" s="213" t="s">
        <v>1508</v>
      </c>
      <c r="G1113" s="211"/>
      <c r="H1113" s="214">
        <v>101.871</v>
      </c>
      <c r="I1113" s="215"/>
      <c r="J1113" s="211"/>
      <c r="K1113" s="211"/>
      <c r="L1113" s="216"/>
      <c r="M1113" s="217"/>
      <c r="N1113" s="218"/>
      <c r="O1113" s="218"/>
      <c r="P1113" s="218"/>
      <c r="Q1113" s="218"/>
      <c r="R1113" s="218"/>
      <c r="S1113" s="218"/>
      <c r="T1113" s="219"/>
      <c r="AT1113" s="220" t="s">
        <v>227</v>
      </c>
      <c r="AU1113" s="220" t="s">
        <v>84</v>
      </c>
      <c r="AV1113" s="13" t="s">
        <v>86</v>
      </c>
      <c r="AW1113" s="13" t="s">
        <v>33</v>
      </c>
      <c r="AX1113" s="13" t="s">
        <v>77</v>
      </c>
      <c r="AY1113" s="220" t="s">
        <v>132</v>
      </c>
    </row>
    <row r="1114" spans="1:65" s="14" customFormat="1" ht="10">
      <c r="B1114" s="221"/>
      <c r="C1114" s="222"/>
      <c r="D1114" s="200" t="s">
        <v>227</v>
      </c>
      <c r="E1114" s="223" t="s">
        <v>1</v>
      </c>
      <c r="F1114" s="224" t="s">
        <v>229</v>
      </c>
      <c r="G1114" s="222"/>
      <c r="H1114" s="225">
        <v>101.871</v>
      </c>
      <c r="I1114" s="226"/>
      <c r="J1114" s="222"/>
      <c r="K1114" s="222"/>
      <c r="L1114" s="227"/>
      <c r="M1114" s="228"/>
      <c r="N1114" s="229"/>
      <c r="O1114" s="229"/>
      <c r="P1114" s="229"/>
      <c r="Q1114" s="229"/>
      <c r="R1114" s="229"/>
      <c r="S1114" s="229"/>
      <c r="T1114" s="230"/>
      <c r="AT1114" s="231" t="s">
        <v>227</v>
      </c>
      <c r="AU1114" s="231" t="s">
        <v>84</v>
      </c>
      <c r="AV1114" s="14" t="s">
        <v>153</v>
      </c>
      <c r="AW1114" s="14" t="s">
        <v>33</v>
      </c>
      <c r="AX1114" s="14" t="s">
        <v>84</v>
      </c>
      <c r="AY1114" s="231" t="s">
        <v>132</v>
      </c>
    </row>
    <row r="1115" spans="1:65" s="2" customFormat="1" ht="21.75" customHeight="1">
      <c r="A1115" s="33"/>
      <c r="B1115" s="34"/>
      <c r="C1115" s="186" t="s">
        <v>865</v>
      </c>
      <c r="D1115" s="186" t="s">
        <v>135</v>
      </c>
      <c r="E1115" s="187" t="s">
        <v>1509</v>
      </c>
      <c r="F1115" s="188" t="s">
        <v>1510</v>
      </c>
      <c r="G1115" s="189" t="s">
        <v>226</v>
      </c>
      <c r="H1115" s="190">
        <v>97.02</v>
      </c>
      <c r="I1115" s="191"/>
      <c r="J1115" s="192">
        <f>ROUND(I1115*H1115,2)</f>
        <v>0</v>
      </c>
      <c r="K1115" s="193"/>
      <c r="L1115" s="38"/>
      <c r="M1115" s="194" t="s">
        <v>1</v>
      </c>
      <c r="N1115" s="195" t="s">
        <v>42</v>
      </c>
      <c r="O1115" s="70"/>
      <c r="P1115" s="196">
        <f>O1115*H1115</f>
        <v>0</v>
      </c>
      <c r="Q1115" s="196">
        <v>0</v>
      </c>
      <c r="R1115" s="196">
        <f>Q1115*H1115</f>
        <v>0</v>
      </c>
      <c r="S1115" s="196">
        <v>0</v>
      </c>
      <c r="T1115" s="197">
        <f>S1115*H1115</f>
        <v>0</v>
      </c>
      <c r="U1115" s="33"/>
      <c r="V1115" s="33"/>
      <c r="W1115" s="33"/>
      <c r="X1115" s="33"/>
      <c r="Y1115" s="33"/>
      <c r="Z1115" s="33"/>
      <c r="AA1115" s="33"/>
      <c r="AB1115" s="33"/>
      <c r="AC1115" s="33"/>
      <c r="AD1115" s="33"/>
      <c r="AE1115" s="33"/>
      <c r="AR1115" s="198" t="s">
        <v>182</v>
      </c>
      <c r="AT1115" s="198" t="s">
        <v>135</v>
      </c>
      <c r="AU1115" s="198" t="s">
        <v>84</v>
      </c>
      <c r="AY1115" s="16" t="s">
        <v>132</v>
      </c>
      <c r="BE1115" s="199">
        <f>IF(N1115="základní",J1115,0)</f>
        <v>0</v>
      </c>
      <c r="BF1115" s="199">
        <f>IF(N1115="snížená",J1115,0)</f>
        <v>0</v>
      </c>
      <c r="BG1115" s="199">
        <f>IF(N1115="zákl. přenesená",J1115,0)</f>
        <v>0</v>
      </c>
      <c r="BH1115" s="199">
        <f>IF(N1115="sníž. přenesená",J1115,0)</f>
        <v>0</v>
      </c>
      <c r="BI1115" s="199">
        <f>IF(N1115="nulová",J1115,0)</f>
        <v>0</v>
      </c>
      <c r="BJ1115" s="16" t="s">
        <v>84</v>
      </c>
      <c r="BK1115" s="199">
        <f>ROUND(I1115*H1115,2)</f>
        <v>0</v>
      </c>
      <c r="BL1115" s="16" t="s">
        <v>182</v>
      </c>
      <c r="BM1115" s="198" t="s">
        <v>1511</v>
      </c>
    </row>
    <row r="1116" spans="1:65" s="2" customFormat="1" ht="10">
      <c r="A1116" s="33"/>
      <c r="B1116" s="34"/>
      <c r="C1116" s="35"/>
      <c r="D1116" s="200" t="s">
        <v>141</v>
      </c>
      <c r="E1116" s="35"/>
      <c r="F1116" s="201" t="s">
        <v>1510</v>
      </c>
      <c r="G1116" s="35"/>
      <c r="H1116" s="35"/>
      <c r="I1116" s="202"/>
      <c r="J1116" s="35"/>
      <c r="K1116" s="35"/>
      <c r="L1116" s="38"/>
      <c r="M1116" s="203"/>
      <c r="N1116" s="204"/>
      <c r="O1116" s="70"/>
      <c r="P1116" s="70"/>
      <c r="Q1116" s="70"/>
      <c r="R1116" s="70"/>
      <c r="S1116" s="70"/>
      <c r="T1116" s="71"/>
      <c r="U1116" s="33"/>
      <c r="V1116" s="33"/>
      <c r="W1116" s="33"/>
      <c r="X1116" s="33"/>
      <c r="Y1116" s="33"/>
      <c r="Z1116" s="33"/>
      <c r="AA1116" s="33"/>
      <c r="AB1116" s="33"/>
      <c r="AC1116" s="33"/>
      <c r="AD1116" s="33"/>
      <c r="AE1116" s="33"/>
      <c r="AT1116" s="16" t="s">
        <v>141</v>
      </c>
      <c r="AU1116" s="16" t="s">
        <v>84</v>
      </c>
    </row>
    <row r="1117" spans="1:65" s="2" customFormat="1" ht="21.75" customHeight="1">
      <c r="A1117" s="33"/>
      <c r="B1117" s="34"/>
      <c r="C1117" s="186" t="s">
        <v>1512</v>
      </c>
      <c r="D1117" s="186" t="s">
        <v>135</v>
      </c>
      <c r="E1117" s="187" t="s">
        <v>1513</v>
      </c>
      <c r="F1117" s="188" t="s">
        <v>1514</v>
      </c>
      <c r="G1117" s="189" t="s">
        <v>394</v>
      </c>
      <c r="H1117" s="190">
        <v>1.77</v>
      </c>
      <c r="I1117" s="191"/>
      <c r="J1117" s="192">
        <f>ROUND(I1117*H1117,2)</f>
        <v>0</v>
      </c>
      <c r="K1117" s="193"/>
      <c r="L1117" s="38"/>
      <c r="M1117" s="194" t="s">
        <v>1</v>
      </c>
      <c r="N1117" s="195" t="s">
        <v>42</v>
      </c>
      <c r="O1117" s="70"/>
      <c r="P1117" s="196">
        <f>O1117*H1117</f>
        <v>0</v>
      </c>
      <c r="Q1117" s="196">
        <v>0</v>
      </c>
      <c r="R1117" s="196">
        <f>Q1117*H1117</f>
        <v>0</v>
      </c>
      <c r="S1117" s="196">
        <v>0</v>
      </c>
      <c r="T1117" s="197">
        <f>S1117*H1117</f>
        <v>0</v>
      </c>
      <c r="U1117" s="33"/>
      <c r="V1117" s="33"/>
      <c r="W1117" s="33"/>
      <c r="X1117" s="33"/>
      <c r="Y1117" s="33"/>
      <c r="Z1117" s="33"/>
      <c r="AA1117" s="33"/>
      <c r="AB1117" s="33"/>
      <c r="AC1117" s="33"/>
      <c r="AD1117" s="33"/>
      <c r="AE1117" s="33"/>
      <c r="AR1117" s="198" t="s">
        <v>182</v>
      </c>
      <c r="AT1117" s="198" t="s">
        <v>135</v>
      </c>
      <c r="AU1117" s="198" t="s">
        <v>84</v>
      </c>
      <c r="AY1117" s="16" t="s">
        <v>132</v>
      </c>
      <c r="BE1117" s="199">
        <f>IF(N1117="základní",J1117,0)</f>
        <v>0</v>
      </c>
      <c r="BF1117" s="199">
        <f>IF(N1117="snížená",J1117,0)</f>
        <v>0</v>
      </c>
      <c r="BG1117" s="199">
        <f>IF(N1117="zákl. přenesená",J1117,0)</f>
        <v>0</v>
      </c>
      <c r="BH1117" s="199">
        <f>IF(N1117="sníž. přenesená",J1117,0)</f>
        <v>0</v>
      </c>
      <c r="BI1117" s="199">
        <f>IF(N1117="nulová",J1117,0)</f>
        <v>0</v>
      </c>
      <c r="BJ1117" s="16" t="s">
        <v>84</v>
      </c>
      <c r="BK1117" s="199">
        <f>ROUND(I1117*H1117,2)</f>
        <v>0</v>
      </c>
      <c r="BL1117" s="16" t="s">
        <v>182</v>
      </c>
      <c r="BM1117" s="198" t="s">
        <v>1515</v>
      </c>
    </row>
    <row r="1118" spans="1:65" s="2" customFormat="1" ht="10">
      <c r="A1118" s="33"/>
      <c r="B1118" s="34"/>
      <c r="C1118" s="35"/>
      <c r="D1118" s="200" t="s">
        <v>141</v>
      </c>
      <c r="E1118" s="35"/>
      <c r="F1118" s="201" t="s">
        <v>1514</v>
      </c>
      <c r="G1118" s="35"/>
      <c r="H1118" s="35"/>
      <c r="I1118" s="202"/>
      <c r="J1118" s="35"/>
      <c r="K1118" s="35"/>
      <c r="L1118" s="38"/>
      <c r="M1118" s="203"/>
      <c r="N1118" s="204"/>
      <c r="O1118" s="70"/>
      <c r="P1118" s="70"/>
      <c r="Q1118" s="70"/>
      <c r="R1118" s="70"/>
      <c r="S1118" s="70"/>
      <c r="T1118" s="71"/>
      <c r="U1118" s="33"/>
      <c r="V1118" s="33"/>
      <c r="W1118" s="33"/>
      <c r="X1118" s="33"/>
      <c r="Y1118" s="33"/>
      <c r="Z1118" s="33"/>
      <c r="AA1118" s="33"/>
      <c r="AB1118" s="33"/>
      <c r="AC1118" s="33"/>
      <c r="AD1118" s="33"/>
      <c r="AE1118" s="33"/>
      <c r="AT1118" s="16" t="s">
        <v>141</v>
      </c>
      <c r="AU1118" s="16" t="s">
        <v>84</v>
      </c>
    </row>
    <row r="1119" spans="1:65" s="12" customFormat="1" ht="25.9" customHeight="1">
      <c r="B1119" s="170"/>
      <c r="C1119" s="171"/>
      <c r="D1119" s="172" t="s">
        <v>76</v>
      </c>
      <c r="E1119" s="173" t="s">
        <v>1516</v>
      </c>
      <c r="F1119" s="173" t="s">
        <v>1517</v>
      </c>
      <c r="G1119" s="171"/>
      <c r="H1119" s="171"/>
      <c r="I1119" s="174"/>
      <c r="J1119" s="175">
        <f>BK1119</f>
        <v>0</v>
      </c>
      <c r="K1119" s="171"/>
      <c r="L1119" s="176"/>
      <c r="M1119" s="177"/>
      <c r="N1119" s="178"/>
      <c r="O1119" s="178"/>
      <c r="P1119" s="179">
        <f>SUM(P1120:P1126)</f>
        <v>0</v>
      </c>
      <c r="Q1119" s="178"/>
      <c r="R1119" s="179">
        <f>SUM(R1120:R1126)</f>
        <v>0</v>
      </c>
      <c r="S1119" s="178"/>
      <c r="T1119" s="180">
        <f>SUM(T1120:T1126)</f>
        <v>0</v>
      </c>
      <c r="AR1119" s="181" t="s">
        <v>86</v>
      </c>
      <c r="AT1119" s="182" t="s">
        <v>76</v>
      </c>
      <c r="AU1119" s="182" t="s">
        <v>77</v>
      </c>
      <c r="AY1119" s="181" t="s">
        <v>132</v>
      </c>
      <c r="BK1119" s="183">
        <f>SUM(BK1120:BK1126)</f>
        <v>0</v>
      </c>
    </row>
    <row r="1120" spans="1:65" s="2" customFormat="1" ht="16.5" customHeight="1">
      <c r="A1120" s="33"/>
      <c r="B1120" s="34"/>
      <c r="C1120" s="186" t="s">
        <v>868</v>
      </c>
      <c r="D1120" s="186" t="s">
        <v>135</v>
      </c>
      <c r="E1120" s="187" t="s">
        <v>1518</v>
      </c>
      <c r="F1120" s="188" t="s">
        <v>1519</v>
      </c>
      <c r="G1120" s="189" t="s">
        <v>226</v>
      </c>
      <c r="H1120" s="190">
        <v>34.26</v>
      </c>
      <c r="I1120" s="191"/>
      <c r="J1120" s="192">
        <f>ROUND(I1120*H1120,2)</f>
        <v>0</v>
      </c>
      <c r="K1120" s="193"/>
      <c r="L1120" s="38"/>
      <c r="M1120" s="194" t="s">
        <v>1</v>
      </c>
      <c r="N1120" s="195" t="s">
        <v>42</v>
      </c>
      <c r="O1120" s="70"/>
      <c r="P1120" s="196">
        <f>O1120*H1120</f>
        <v>0</v>
      </c>
      <c r="Q1120" s="196">
        <v>0</v>
      </c>
      <c r="R1120" s="196">
        <f>Q1120*H1120</f>
        <v>0</v>
      </c>
      <c r="S1120" s="196">
        <v>0</v>
      </c>
      <c r="T1120" s="197">
        <f>S1120*H1120</f>
        <v>0</v>
      </c>
      <c r="U1120" s="33"/>
      <c r="V1120" s="33"/>
      <c r="W1120" s="33"/>
      <c r="X1120" s="33"/>
      <c r="Y1120" s="33"/>
      <c r="Z1120" s="33"/>
      <c r="AA1120" s="33"/>
      <c r="AB1120" s="33"/>
      <c r="AC1120" s="33"/>
      <c r="AD1120" s="33"/>
      <c r="AE1120" s="33"/>
      <c r="AR1120" s="198" t="s">
        <v>182</v>
      </c>
      <c r="AT1120" s="198" t="s">
        <v>135</v>
      </c>
      <c r="AU1120" s="198" t="s">
        <v>84</v>
      </c>
      <c r="AY1120" s="16" t="s">
        <v>132</v>
      </c>
      <c r="BE1120" s="199">
        <f>IF(N1120="základní",J1120,0)</f>
        <v>0</v>
      </c>
      <c r="BF1120" s="199">
        <f>IF(N1120="snížená",J1120,0)</f>
        <v>0</v>
      </c>
      <c r="BG1120" s="199">
        <f>IF(N1120="zákl. přenesená",J1120,0)</f>
        <v>0</v>
      </c>
      <c r="BH1120" s="199">
        <f>IF(N1120="sníž. přenesená",J1120,0)</f>
        <v>0</v>
      </c>
      <c r="BI1120" s="199">
        <f>IF(N1120="nulová",J1120,0)</f>
        <v>0</v>
      </c>
      <c r="BJ1120" s="16" t="s">
        <v>84</v>
      </c>
      <c r="BK1120" s="199">
        <f>ROUND(I1120*H1120,2)</f>
        <v>0</v>
      </c>
      <c r="BL1120" s="16" t="s">
        <v>182</v>
      </c>
      <c r="BM1120" s="198" t="s">
        <v>1520</v>
      </c>
    </row>
    <row r="1121" spans="1:65" s="2" customFormat="1" ht="10">
      <c r="A1121" s="33"/>
      <c r="B1121" s="34"/>
      <c r="C1121" s="35"/>
      <c r="D1121" s="200" t="s">
        <v>141</v>
      </c>
      <c r="E1121" s="35"/>
      <c r="F1121" s="201" t="s">
        <v>1519</v>
      </c>
      <c r="G1121" s="35"/>
      <c r="H1121" s="35"/>
      <c r="I1121" s="202"/>
      <c r="J1121" s="35"/>
      <c r="K1121" s="35"/>
      <c r="L1121" s="38"/>
      <c r="M1121" s="203"/>
      <c r="N1121" s="204"/>
      <c r="O1121" s="70"/>
      <c r="P1121" s="70"/>
      <c r="Q1121" s="70"/>
      <c r="R1121" s="70"/>
      <c r="S1121" s="70"/>
      <c r="T1121" s="71"/>
      <c r="U1121" s="33"/>
      <c r="V1121" s="33"/>
      <c r="W1121" s="33"/>
      <c r="X1121" s="33"/>
      <c r="Y1121" s="33"/>
      <c r="Z1121" s="33"/>
      <c r="AA1121" s="33"/>
      <c r="AB1121" s="33"/>
      <c r="AC1121" s="33"/>
      <c r="AD1121" s="33"/>
      <c r="AE1121" s="33"/>
      <c r="AT1121" s="16" t="s">
        <v>141</v>
      </c>
      <c r="AU1121" s="16" t="s">
        <v>84</v>
      </c>
    </row>
    <row r="1122" spans="1:65" s="2" customFormat="1" ht="18">
      <c r="A1122" s="33"/>
      <c r="B1122" s="34"/>
      <c r="C1122" s="35"/>
      <c r="D1122" s="200" t="s">
        <v>142</v>
      </c>
      <c r="E1122" s="35"/>
      <c r="F1122" s="205" t="s">
        <v>1521</v>
      </c>
      <c r="G1122" s="35"/>
      <c r="H1122" s="35"/>
      <c r="I1122" s="202"/>
      <c r="J1122" s="35"/>
      <c r="K1122" s="35"/>
      <c r="L1122" s="38"/>
      <c r="M1122" s="203"/>
      <c r="N1122" s="204"/>
      <c r="O1122" s="70"/>
      <c r="P1122" s="70"/>
      <c r="Q1122" s="70"/>
      <c r="R1122" s="70"/>
      <c r="S1122" s="70"/>
      <c r="T1122" s="71"/>
      <c r="U1122" s="33"/>
      <c r="V1122" s="33"/>
      <c r="W1122" s="33"/>
      <c r="X1122" s="33"/>
      <c r="Y1122" s="33"/>
      <c r="Z1122" s="33"/>
      <c r="AA1122" s="33"/>
      <c r="AB1122" s="33"/>
      <c r="AC1122" s="33"/>
      <c r="AD1122" s="33"/>
      <c r="AE1122" s="33"/>
      <c r="AT1122" s="16" t="s">
        <v>142</v>
      </c>
      <c r="AU1122" s="16" t="s">
        <v>84</v>
      </c>
    </row>
    <row r="1123" spans="1:65" s="13" customFormat="1" ht="10">
      <c r="B1123" s="210"/>
      <c r="C1123" s="211"/>
      <c r="D1123" s="200" t="s">
        <v>227</v>
      </c>
      <c r="E1123" s="212" t="s">
        <v>1</v>
      </c>
      <c r="F1123" s="213" t="s">
        <v>1522</v>
      </c>
      <c r="G1123" s="211"/>
      <c r="H1123" s="214">
        <v>28.8</v>
      </c>
      <c r="I1123" s="215"/>
      <c r="J1123" s="211"/>
      <c r="K1123" s="211"/>
      <c r="L1123" s="216"/>
      <c r="M1123" s="217"/>
      <c r="N1123" s="218"/>
      <c r="O1123" s="218"/>
      <c r="P1123" s="218"/>
      <c r="Q1123" s="218"/>
      <c r="R1123" s="218"/>
      <c r="S1123" s="218"/>
      <c r="T1123" s="219"/>
      <c r="AT1123" s="220" t="s">
        <v>227</v>
      </c>
      <c r="AU1123" s="220" t="s">
        <v>84</v>
      </c>
      <c r="AV1123" s="13" t="s">
        <v>86</v>
      </c>
      <c r="AW1123" s="13" t="s">
        <v>33</v>
      </c>
      <c r="AX1123" s="13" t="s">
        <v>77</v>
      </c>
      <c r="AY1123" s="220" t="s">
        <v>132</v>
      </c>
    </row>
    <row r="1124" spans="1:65" s="13" customFormat="1" ht="10">
      <c r="B1124" s="210"/>
      <c r="C1124" s="211"/>
      <c r="D1124" s="200" t="s">
        <v>227</v>
      </c>
      <c r="E1124" s="212" t="s">
        <v>1</v>
      </c>
      <c r="F1124" s="213" t="s">
        <v>1523</v>
      </c>
      <c r="G1124" s="211"/>
      <c r="H1124" s="214">
        <v>1.68</v>
      </c>
      <c r="I1124" s="215"/>
      <c r="J1124" s="211"/>
      <c r="K1124" s="211"/>
      <c r="L1124" s="216"/>
      <c r="M1124" s="217"/>
      <c r="N1124" s="218"/>
      <c r="O1124" s="218"/>
      <c r="P1124" s="218"/>
      <c r="Q1124" s="218"/>
      <c r="R1124" s="218"/>
      <c r="S1124" s="218"/>
      <c r="T1124" s="219"/>
      <c r="AT1124" s="220" t="s">
        <v>227</v>
      </c>
      <c r="AU1124" s="220" t="s">
        <v>84</v>
      </c>
      <c r="AV1124" s="13" t="s">
        <v>86</v>
      </c>
      <c r="AW1124" s="13" t="s">
        <v>33</v>
      </c>
      <c r="AX1124" s="13" t="s">
        <v>77</v>
      </c>
      <c r="AY1124" s="220" t="s">
        <v>132</v>
      </c>
    </row>
    <row r="1125" spans="1:65" s="13" customFormat="1" ht="10">
      <c r="B1125" s="210"/>
      <c r="C1125" s="211"/>
      <c r="D1125" s="200" t="s">
        <v>227</v>
      </c>
      <c r="E1125" s="212" t="s">
        <v>1</v>
      </c>
      <c r="F1125" s="213" t="s">
        <v>1524</v>
      </c>
      <c r="G1125" s="211"/>
      <c r="H1125" s="214">
        <v>3.78</v>
      </c>
      <c r="I1125" s="215"/>
      <c r="J1125" s="211"/>
      <c r="K1125" s="211"/>
      <c r="L1125" s="216"/>
      <c r="M1125" s="217"/>
      <c r="N1125" s="218"/>
      <c r="O1125" s="218"/>
      <c r="P1125" s="218"/>
      <c r="Q1125" s="218"/>
      <c r="R1125" s="218"/>
      <c r="S1125" s="218"/>
      <c r="T1125" s="219"/>
      <c r="AT1125" s="220" t="s">
        <v>227</v>
      </c>
      <c r="AU1125" s="220" t="s">
        <v>84</v>
      </c>
      <c r="AV1125" s="13" t="s">
        <v>86</v>
      </c>
      <c r="AW1125" s="13" t="s">
        <v>33</v>
      </c>
      <c r="AX1125" s="13" t="s">
        <v>77</v>
      </c>
      <c r="AY1125" s="220" t="s">
        <v>132</v>
      </c>
    </row>
    <row r="1126" spans="1:65" s="14" customFormat="1" ht="10">
      <c r="B1126" s="221"/>
      <c r="C1126" s="222"/>
      <c r="D1126" s="200" t="s">
        <v>227</v>
      </c>
      <c r="E1126" s="223" t="s">
        <v>1</v>
      </c>
      <c r="F1126" s="224" t="s">
        <v>229</v>
      </c>
      <c r="G1126" s="222"/>
      <c r="H1126" s="225">
        <v>34.26</v>
      </c>
      <c r="I1126" s="226"/>
      <c r="J1126" s="222"/>
      <c r="K1126" s="222"/>
      <c r="L1126" s="227"/>
      <c r="M1126" s="228"/>
      <c r="N1126" s="229"/>
      <c r="O1126" s="229"/>
      <c r="P1126" s="229"/>
      <c r="Q1126" s="229"/>
      <c r="R1126" s="229"/>
      <c r="S1126" s="229"/>
      <c r="T1126" s="230"/>
      <c r="AT1126" s="231" t="s">
        <v>227</v>
      </c>
      <c r="AU1126" s="231" t="s">
        <v>84</v>
      </c>
      <c r="AV1126" s="14" t="s">
        <v>153</v>
      </c>
      <c r="AW1126" s="14" t="s">
        <v>33</v>
      </c>
      <c r="AX1126" s="14" t="s">
        <v>84</v>
      </c>
      <c r="AY1126" s="231" t="s">
        <v>132</v>
      </c>
    </row>
    <row r="1127" spans="1:65" s="12" customFormat="1" ht="25.9" customHeight="1">
      <c r="B1127" s="170"/>
      <c r="C1127" s="171"/>
      <c r="D1127" s="172" t="s">
        <v>76</v>
      </c>
      <c r="E1127" s="173" t="s">
        <v>1525</v>
      </c>
      <c r="F1127" s="173" t="s">
        <v>1526</v>
      </c>
      <c r="G1127" s="171"/>
      <c r="H1127" s="171"/>
      <c r="I1127" s="174"/>
      <c r="J1127" s="175">
        <f>BK1127</f>
        <v>0</v>
      </c>
      <c r="K1127" s="171"/>
      <c r="L1127" s="176"/>
      <c r="M1127" s="177"/>
      <c r="N1127" s="178"/>
      <c r="O1127" s="178"/>
      <c r="P1127" s="179">
        <f>SUM(P1128:P1139)</f>
        <v>0</v>
      </c>
      <c r="Q1127" s="178"/>
      <c r="R1127" s="179">
        <f>SUM(R1128:R1139)</f>
        <v>0</v>
      </c>
      <c r="S1127" s="178"/>
      <c r="T1127" s="180">
        <f>SUM(T1128:T1139)</f>
        <v>0</v>
      </c>
      <c r="AR1127" s="181" t="s">
        <v>86</v>
      </c>
      <c r="AT1127" s="182" t="s">
        <v>76</v>
      </c>
      <c r="AU1127" s="182" t="s">
        <v>77</v>
      </c>
      <c r="AY1127" s="181" t="s">
        <v>132</v>
      </c>
      <c r="BK1127" s="183">
        <f>SUM(BK1128:BK1139)</f>
        <v>0</v>
      </c>
    </row>
    <row r="1128" spans="1:65" s="2" customFormat="1" ht="16.5" customHeight="1">
      <c r="A1128" s="33"/>
      <c r="B1128" s="34"/>
      <c r="C1128" s="186" t="s">
        <v>1527</v>
      </c>
      <c r="D1128" s="186" t="s">
        <v>135</v>
      </c>
      <c r="E1128" s="187" t="s">
        <v>1528</v>
      </c>
      <c r="F1128" s="188" t="s">
        <v>1529</v>
      </c>
      <c r="G1128" s="189" t="s">
        <v>226</v>
      </c>
      <c r="H1128" s="190">
        <v>1213</v>
      </c>
      <c r="I1128" s="191"/>
      <c r="J1128" s="192">
        <f>ROUND(I1128*H1128,2)</f>
        <v>0</v>
      </c>
      <c r="K1128" s="193"/>
      <c r="L1128" s="38"/>
      <c r="M1128" s="194" t="s">
        <v>1</v>
      </c>
      <c r="N1128" s="195" t="s">
        <v>42</v>
      </c>
      <c r="O1128" s="70"/>
      <c r="P1128" s="196">
        <f>O1128*H1128</f>
        <v>0</v>
      </c>
      <c r="Q1128" s="196">
        <v>0</v>
      </c>
      <c r="R1128" s="196">
        <f>Q1128*H1128</f>
        <v>0</v>
      </c>
      <c r="S1128" s="196">
        <v>0</v>
      </c>
      <c r="T1128" s="197">
        <f>S1128*H1128</f>
        <v>0</v>
      </c>
      <c r="U1128" s="33"/>
      <c r="V1128" s="33"/>
      <c r="W1128" s="33"/>
      <c r="X1128" s="33"/>
      <c r="Y1128" s="33"/>
      <c r="Z1128" s="33"/>
      <c r="AA1128" s="33"/>
      <c r="AB1128" s="33"/>
      <c r="AC1128" s="33"/>
      <c r="AD1128" s="33"/>
      <c r="AE1128" s="33"/>
      <c r="AR1128" s="198" t="s">
        <v>182</v>
      </c>
      <c r="AT1128" s="198" t="s">
        <v>135</v>
      </c>
      <c r="AU1128" s="198" t="s">
        <v>84</v>
      </c>
      <c r="AY1128" s="16" t="s">
        <v>132</v>
      </c>
      <c r="BE1128" s="199">
        <f>IF(N1128="základní",J1128,0)</f>
        <v>0</v>
      </c>
      <c r="BF1128" s="199">
        <f>IF(N1128="snížená",J1128,0)</f>
        <v>0</v>
      </c>
      <c r="BG1128" s="199">
        <f>IF(N1128="zákl. přenesená",J1128,0)</f>
        <v>0</v>
      </c>
      <c r="BH1128" s="199">
        <f>IF(N1128="sníž. přenesená",J1128,0)</f>
        <v>0</v>
      </c>
      <c r="BI1128" s="199">
        <f>IF(N1128="nulová",J1128,0)</f>
        <v>0</v>
      </c>
      <c r="BJ1128" s="16" t="s">
        <v>84</v>
      </c>
      <c r="BK1128" s="199">
        <f>ROUND(I1128*H1128,2)</f>
        <v>0</v>
      </c>
      <c r="BL1128" s="16" t="s">
        <v>182</v>
      </c>
      <c r="BM1128" s="198" t="s">
        <v>1530</v>
      </c>
    </row>
    <row r="1129" spans="1:65" s="2" customFormat="1" ht="10">
      <c r="A1129" s="33"/>
      <c r="B1129" s="34"/>
      <c r="C1129" s="35"/>
      <c r="D1129" s="200" t="s">
        <v>141</v>
      </c>
      <c r="E1129" s="35"/>
      <c r="F1129" s="201" t="s">
        <v>1529</v>
      </c>
      <c r="G1129" s="35"/>
      <c r="H1129" s="35"/>
      <c r="I1129" s="202"/>
      <c r="J1129" s="35"/>
      <c r="K1129" s="35"/>
      <c r="L1129" s="38"/>
      <c r="M1129" s="203"/>
      <c r="N1129" s="204"/>
      <c r="O1129" s="70"/>
      <c r="P1129" s="70"/>
      <c r="Q1129" s="70"/>
      <c r="R1129" s="70"/>
      <c r="S1129" s="70"/>
      <c r="T1129" s="71"/>
      <c r="U1129" s="33"/>
      <c r="V1129" s="33"/>
      <c r="W1129" s="33"/>
      <c r="X1129" s="33"/>
      <c r="Y1129" s="33"/>
      <c r="Z1129" s="33"/>
      <c r="AA1129" s="33"/>
      <c r="AB1129" s="33"/>
      <c r="AC1129" s="33"/>
      <c r="AD1129" s="33"/>
      <c r="AE1129" s="33"/>
      <c r="AT1129" s="16" t="s">
        <v>141</v>
      </c>
      <c r="AU1129" s="16" t="s">
        <v>84</v>
      </c>
    </row>
    <row r="1130" spans="1:65" s="13" customFormat="1" ht="10">
      <c r="B1130" s="210"/>
      <c r="C1130" s="211"/>
      <c r="D1130" s="200" t="s">
        <v>227</v>
      </c>
      <c r="E1130" s="212" t="s">
        <v>1</v>
      </c>
      <c r="F1130" s="213" t="s">
        <v>1531</v>
      </c>
      <c r="G1130" s="211"/>
      <c r="H1130" s="214">
        <v>1213</v>
      </c>
      <c r="I1130" s="215"/>
      <c r="J1130" s="211"/>
      <c r="K1130" s="211"/>
      <c r="L1130" s="216"/>
      <c r="M1130" s="217"/>
      <c r="N1130" s="218"/>
      <c r="O1130" s="218"/>
      <c r="P1130" s="218"/>
      <c r="Q1130" s="218"/>
      <c r="R1130" s="218"/>
      <c r="S1130" s="218"/>
      <c r="T1130" s="219"/>
      <c r="AT1130" s="220" t="s">
        <v>227</v>
      </c>
      <c r="AU1130" s="220" t="s">
        <v>84</v>
      </c>
      <c r="AV1130" s="13" t="s">
        <v>86</v>
      </c>
      <c r="AW1130" s="13" t="s">
        <v>33</v>
      </c>
      <c r="AX1130" s="13" t="s">
        <v>77</v>
      </c>
      <c r="AY1130" s="220" t="s">
        <v>132</v>
      </c>
    </row>
    <row r="1131" spans="1:65" s="14" customFormat="1" ht="10">
      <c r="B1131" s="221"/>
      <c r="C1131" s="222"/>
      <c r="D1131" s="200" t="s">
        <v>227</v>
      </c>
      <c r="E1131" s="223" t="s">
        <v>1</v>
      </c>
      <c r="F1131" s="224" t="s">
        <v>229</v>
      </c>
      <c r="G1131" s="222"/>
      <c r="H1131" s="225">
        <v>1213</v>
      </c>
      <c r="I1131" s="226"/>
      <c r="J1131" s="222"/>
      <c r="K1131" s="222"/>
      <c r="L1131" s="227"/>
      <c r="M1131" s="228"/>
      <c r="N1131" s="229"/>
      <c r="O1131" s="229"/>
      <c r="P1131" s="229"/>
      <c r="Q1131" s="229"/>
      <c r="R1131" s="229"/>
      <c r="S1131" s="229"/>
      <c r="T1131" s="230"/>
      <c r="AT1131" s="231" t="s">
        <v>227</v>
      </c>
      <c r="AU1131" s="231" t="s">
        <v>84</v>
      </c>
      <c r="AV1131" s="14" t="s">
        <v>153</v>
      </c>
      <c r="AW1131" s="14" t="s">
        <v>33</v>
      </c>
      <c r="AX1131" s="14" t="s">
        <v>84</v>
      </c>
      <c r="AY1131" s="231" t="s">
        <v>132</v>
      </c>
    </row>
    <row r="1132" spans="1:65" s="2" customFormat="1" ht="16.5" customHeight="1">
      <c r="A1132" s="33"/>
      <c r="B1132" s="34"/>
      <c r="C1132" s="186" t="s">
        <v>872</v>
      </c>
      <c r="D1132" s="186" t="s">
        <v>135</v>
      </c>
      <c r="E1132" s="187" t="s">
        <v>1532</v>
      </c>
      <c r="F1132" s="188" t="s">
        <v>1533</v>
      </c>
      <c r="G1132" s="189" t="s">
        <v>226</v>
      </c>
      <c r="H1132" s="190">
        <v>1046.8599999999999</v>
      </c>
      <c r="I1132" s="191"/>
      <c r="J1132" s="192">
        <f>ROUND(I1132*H1132,2)</f>
        <v>0</v>
      </c>
      <c r="K1132" s="193"/>
      <c r="L1132" s="38"/>
      <c r="M1132" s="194" t="s">
        <v>1</v>
      </c>
      <c r="N1132" s="195" t="s">
        <v>42</v>
      </c>
      <c r="O1132" s="70"/>
      <c r="P1132" s="196">
        <f>O1132*H1132</f>
        <v>0</v>
      </c>
      <c r="Q1132" s="196">
        <v>0</v>
      </c>
      <c r="R1132" s="196">
        <f>Q1132*H1132</f>
        <v>0</v>
      </c>
      <c r="S1132" s="196">
        <v>0</v>
      </c>
      <c r="T1132" s="197">
        <f>S1132*H1132</f>
        <v>0</v>
      </c>
      <c r="U1132" s="33"/>
      <c r="V1132" s="33"/>
      <c r="W1132" s="33"/>
      <c r="X1132" s="33"/>
      <c r="Y1132" s="33"/>
      <c r="Z1132" s="33"/>
      <c r="AA1132" s="33"/>
      <c r="AB1132" s="33"/>
      <c r="AC1132" s="33"/>
      <c r="AD1132" s="33"/>
      <c r="AE1132" s="33"/>
      <c r="AR1132" s="198" t="s">
        <v>182</v>
      </c>
      <c r="AT1132" s="198" t="s">
        <v>135</v>
      </c>
      <c r="AU1132" s="198" t="s">
        <v>84</v>
      </c>
      <c r="AY1132" s="16" t="s">
        <v>132</v>
      </c>
      <c r="BE1132" s="199">
        <f>IF(N1132="základní",J1132,0)</f>
        <v>0</v>
      </c>
      <c r="BF1132" s="199">
        <f>IF(N1132="snížená",J1132,0)</f>
        <v>0</v>
      </c>
      <c r="BG1132" s="199">
        <f>IF(N1132="zákl. přenesená",J1132,0)</f>
        <v>0</v>
      </c>
      <c r="BH1132" s="199">
        <f>IF(N1132="sníž. přenesená",J1132,0)</f>
        <v>0</v>
      </c>
      <c r="BI1132" s="199">
        <f>IF(N1132="nulová",J1132,0)</f>
        <v>0</v>
      </c>
      <c r="BJ1132" s="16" t="s">
        <v>84</v>
      </c>
      <c r="BK1132" s="199">
        <f>ROUND(I1132*H1132,2)</f>
        <v>0</v>
      </c>
      <c r="BL1132" s="16" t="s">
        <v>182</v>
      </c>
      <c r="BM1132" s="198" t="s">
        <v>1534</v>
      </c>
    </row>
    <row r="1133" spans="1:65" s="2" customFormat="1" ht="10">
      <c r="A1133" s="33"/>
      <c r="B1133" s="34"/>
      <c r="C1133" s="35"/>
      <c r="D1133" s="200" t="s">
        <v>141</v>
      </c>
      <c r="E1133" s="35"/>
      <c r="F1133" s="201" t="s">
        <v>1533</v>
      </c>
      <c r="G1133" s="35"/>
      <c r="H1133" s="35"/>
      <c r="I1133" s="202"/>
      <c r="J1133" s="35"/>
      <c r="K1133" s="35"/>
      <c r="L1133" s="38"/>
      <c r="M1133" s="203"/>
      <c r="N1133" s="204"/>
      <c r="O1133" s="70"/>
      <c r="P1133" s="70"/>
      <c r="Q1133" s="70"/>
      <c r="R1133" s="70"/>
      <c r="S1133" s="70"/>
      <c r="T1133" s="71"/>
      <c r="U1133" s="33"/>
      <c r="V1133" s="33"/>
      <c r="W1133" s="33"/>
      <c r="X1133" s="33"/>
      <c r="Y1133" s="33"/>
      <c r="Z1133" s="33"/>
      <c r="AA1133" s="33"/>
      <c r="AB1133" s="33"/>
      <c r="AC1133" s="33"/>
      <c r="AD1133" s="33"/>
      <c r="AE1133" s="33"/>
      <c r="AT1133" s="16" t="s">
        <v>141</v>
      </c>
      <c r="AU1133" s="16" t="s">
        <v>84</v>
      </c>
    </row>
    <row r="1134" spans="1:65" s="2" customFormat="1" ht="21.75" customHeight="1">
      <c r="A1134" s="33"/>
      <c r="B1134" s="34"/>
      <c r="C1134" s="186" t="s">
        <v>1535</v>
      </c>
      <c r="D1134" s="186" t="s">
        <v>135</v>
      </c>
      <c r="E1134" s="187" t="s">
        <v>1536</v>
      </c>
      <c r="F1134" s="188" t="s">
        <v>1537</v>
      </c>
      <c r="G1134" s="189" t="s">
        <v>226</v>
      </c>
      <c r="H1134" s="190">
        <v>1046.8599999999999</v>
      </c>
      <c r="I1134" s="191"/>
      <c r="J1134" s="192">
        <f>ROUND(I1134*H1134,2)</f>
        <v>0</v>
      </c>
      <c r="K1134" s="193"/>
      <c r="L1134" s="38"/>
      <c r="M1134" s="194" t="s">
        <v>1</v>
      </c>
      <c r="N1134" s="195" t="s">
        <v>42</v>
      </c>
      <c r="O1134" s="70"/>
      <c r="P1134" s="196">
        <f>O1134*H1134</f>
        <v>0</v>
      </c>
      <c r="Q1134" s="196">
        <v>0</v>
      </c>
      <c r="R1134" s="196">
        <f>Q1134*H1134</f>
        <v>0</v>
      </c>
      <c r="S1134" s="196">
        <v>0</v>
      </c>
      <c r="T1134" s="197">
        <f>S1134*H1134</f>
        <v>0</v>
      </c>
      <c r="U1134" s="33"/>
      <c r="V1134" s="33"/>
      <c r="W1134" s="33"/>
      <c r="X1134" s="33"/>
      <c r="Y1134" s="33"/>
      <c r="Z1134" s="33"/>
      <c r="AA1134" s="33"/>
      <c r="AB1134" s="33"/>
      <c r="AC1134" s="33"/>
      <c r="AD1134" s="33"/>
      <c r="AE1134" s="33"/>
      <c r="AR1134" s="198" t="s">
        <v>182</v>
      </c>
      <c r="AT1134" s="198" t="s">
        <v>135</v>
      </c>
      <c r="AU1134" s="198" t="s">
        <v>84</v>
      </c>
      <c r="AY1134" s="16" t="s">
        <v>132</v>
      </c>
      <c r="BE1134" s="199">
        <f>IF(N1134="základní",J1134,0)</f>
        <v>0</v>
      </c>
      <c r="BF1134" s="199">
        <f>IF(N1134="snížená",J1134,0)</f>
        <v>0</v>
      </c>
      <c r="BG1134" s="199">
        <f>IF(N1134="zákl. přenesená",J1134,0)</f>
        <v>0</v>
      </c>
      <c r="BH1134" s="199">
        <f>IF(N1134="sníž. přenesená",J1134,0)</f>
        <v>0</v>
      </c>
      <c r="BI1134" s="199">
        <f>IF(N1134="nulová",J1134,0)</f>
        <v>0</v>
      </c>
      <c r="BJ1134" s="16" t="s">
        <v>84</v>
      </c>
      <c r="BK1134" s="199">
        <f>ROUND(I1134*H1134,2)</f>
        <v>0</v>
      </c>
      <c r="BL1134" s="16" t="s">
        <v>182</v>
      </c>
      <c r="BM1134" s="198" t="s">
        <v>1538</v>
      </c>
    </row>
    <row r="1135" spans="1:65" s="2" customFormat="1" ht="10">
      <c r="A1135" s="33"/>
      <c r="B1135" s="34"/>
      <c r="C1135" s="35"/>
      <c r="D1135" s="200" t="s">
        <v>141</v>
      </c>
      <c r="E1135" s="35"/>
      <c r="F1135" s="201" t="s">
        <v>1537</v>
      </c>
      <c r="G1135" s="35"/>
      <c r="H1135" s="35"/>
      <c r="I1135" s="202"/>
      <c r="J1135" s="35"/>
      <c r="K1135" s="35"/>
      <c r="L1135" s="38"/>
      <c r="M1135" s="203"/>
      <c r="N1135" s="204"/>
      <c r="O1135" s="70"/>
      <c r="P1135" s="70"/>
      <c r="Q1135" s="70"/>
      <c r="R1135" s="70"/>
      <c r="S1135" s="70"/>
      <c r="T1135" s="71"/>
      <c r="U1135" s="33"/>
      <c r="V1135" s="33"/>
      <c r="W1135" s="33"/>
      <c r="X1135" s="33"/>
      <c r="Y1135" s="33"/>
      <c r="Z1135" s="33"/>
      <c r="AA1135" s="33"/>
      <c r="AB1135" s="33"/>
      <c r="AC1135" s="33"/>
      <c r="AD1135" s="33"/>
      <c r="AE1135" s="33"/>
      <c r="AT1135" s="16" t="s">
        <v>141</v>
      </c>
      <c r="AU1135" s="16" t="s">
        <v>84</v>
      </c>
    </row>
    <row r="1136" spans="1:65" s="2" customFormat="1" ht="21.75" customHeight="1">
      <c r="A1136" s="33"/>
      <c r="B1136" s="34"/>
      <c r="C1136" s="186" t="s">
        <v>875</v>
      </c>
      <c r="D1136" s="186" t="s">
        <v>135</v>
      </c>
      <c r="E1136" s="187" t="s">
        <v>1539</v>
      </c>
      <c r="F1136" s="188" t="s">
        <v>1540</v>
      </c>
      <c r="G1136" s="189" t="s">
        <v>226</v>
      </c>
      <c r="H1136" s="190">
        <v>165.9</v>
      </c>
      <c r="I1136" s="191"/>
      <c r="J1136" s="192">
        <f>ROUND(I1136*H1136,2)</f>
        <v>0</v>
      </c>
      <c r="K1136" s="193"/>
      <c r="L1136" s="38"/>
      <c r="M1136" s="194" t="s">
        <v>1</v>
      </c>
      <c r="N1136" s="195" t="s">
        <v>42</v>
      </c>
      <c r="O1136" s="70"/>
      <c r="P1136" s="196">
        <f>O1136*H1136</f>
        <v>0</v>
      </c>
      <c r="Q1136" s="196">
        <v>0</v>
      </c>
      <c r="R1136" s="196">
        <f>Q1136*H1136</f>
        <v>0</v>
      </c>
      <c r="S1136" s="196">
        <v>0</v>
      </c>
      <c r="T1136" s="197">
        <f>S1136*H1136</f>
        <v>0</v>
      </c>
      <c r="U1136" s="33"/>
      <c r="V1136" s="33"/>
      <c r="W1136" s="33"/>
      <c r="X1136" s="33"/>
      <c r="Y1136" s="33"/>
      <c r="Z1136" s="33"/>
      <c r="AA1136" s="33"/>
      <c r="AB1136" s="33"/>
      <c r="AC1136" s="33"/>
      <c r="AD1136" s="33"/>
      <c r="AE1136" s="33"/>
      <c r="AR1136" s="198" t="s">
        <v>182</v>
      </c>
      <c r="AT1136" s="198" t="s">
        <v>135</v>
      </c>
      <c r="AU1136" s="198" t="s">
        <v>84</v>
      </c>
      <c r="AY1136" s="16" t="s">
        <v>132</v>
      </c>
      <c r="BE1136" s="199">
        <f>IF(N1136="základní",J1136,0)</f>
        <v>0</v>
      </c>
      <c r="BF1136" s="199">
        <f>IF(N1136="snížená",J1136,0)</f>
        <v>0</v>
      </c>
      <c r="BG1136" s="199">
        <f>IF(N1136="zákl. přenesená",J1136,0)</f>
        <v>0</v>
      </c>
      <c r="BH1136" s="199">
        <f>IF(N1136="sníž. přenesená",J1136,0)</f>
        <v>0</v>
      </c>
      <c r="BI1136" s="199">
        <f>IF(N1136="nulová",J1136,0)</f>
        <v>0</v>
      </c>
      <c r="BJ1136" s="16" t="s">
        <v>84</v>
      </c>
      <c r="BK1136" s="199">
        <f>ROUND(I1136*H1136,2)</f>
        <v>0</v>
      </c>
      <c r="BL1136" s="16" t="s">
        <v>182</v>
      </c>
      <c r="BM1136" s="198" t="s">
        <v>1541</v>
      </c>
    </row>
    <row r="1137" spans="1:65" s="2" customFormat="1" ht="10">
      <c r="A1137" s="33"/>
      <c r="B1137" s="34"/>
      <c r="C1137" s="35"/>
      <c r="D1137" s="200" t="s">
        <v>141</v>
      </c>
      <c r="E1137" s="35"/>
      <c r="F1137" s="201" t="s">
        <v>1540</v>
      </c>
      <c r="G1137" s="35"/>
      <c r="H1137" s="35"/>
      <c r="I1137" s="202"/>
      <c r="J1137" s="35"/>
      <c r="K1137" s="35"/>
      <c r="L1137" s="38"/>
      <c r="M1137" s="203"/>
      <c r="N1137" s="204"/>
      <c r="O1137" s="70"/>
      <c r="P1137" s="70"/>
      <c r="Q1137" s="70"/>
      <c r="R1137" s="70"/>
      <c r="S1137" s="70"/>
      <c r="T1137" s="71"/>
      <c r="U1137" s="33"/>
      <c r="V1137" s="33"/>
      <c r="W1137" s="33"/>
      <c r="X1137" s="33"/>
      <c r="Y1137" s="33"/>
      <c r="Z1137" s="33"/>
      <c r="AA1137" s="33"/>
      <c r="AB1137" s="33"/>
      <c r="AC1137" s="33"/>
      <c r="AD1137" s="33"/>
      <c r="AE1137" s="33"/>
      <c r="AT1137" s="16" t="s">
        <v>141</v>
      </c>
      <c r="AU1137" s="16" t="s">
        <v>84</v>
      </c>
    </row>
    <row r="1138" spans="1:65" s="2" customFormat="1" ht="16.5" customHeight="1">
      <c r="A1138" s="33"/>
      <c r="B1138" s="34"/>
      <c r="C1138" s="186" t="s">
        <v>1542</v>
      </c>
      <c r="D1138" s="186" t="s">
        <v>135</v>
      </c>
      <c r="E1138" s="187" t="s">
        <v>1543</v>
      </c>
      <c r="F1138" s="188" t="s">
        <v>1544</v>
      </c>
      <c r="G1138" s="189" t="s">
        <v>226</v>
      </c>
      <c r="H1138" s="190">
        <v>45</v>
      </c>
      <c r="I1138" s="191"/>
      <c r="J1138" s="192">
        <f>ROUND(I1138*H1138,2)</f>
        <v>0</v>
      </c>
      <c r="K1138" s="193"/>
      <c r="L1138" s="38"/>
      <c r="M1138" s="194" t="s">
        <v>1</v>
      </c>
      <c r="N1138" s="195" t="s">
        <v>42</v>
      </c>
      <c r="O1138" s="70"/>
      <c r="P1138" s="196">
        <f>O1138*H1138</f>
        <v>0</v>
      </c>
      <c r="Q1138" s="196">
        <v>0</v>
      </c>
      <c r="R1138" s="196">
        <f>Q1138*H1138</f>
        <v>0</v>
      </c>
      <c r="S1138" s="196">
        <v>0</v>
      </c>
      <c r="T1138" s="197">
        <f>S1138*H1138</f>
        <v>0</v>
      </c>
      <c r="U1138" s="33"/>
      <c r="V1138" s="33"/>
      <c r="W1138" s="33"/>
      <c r="X1138" s="33"/>
      <c r="Y1138" s="33"/>
      <c r="Z1138" s="33"/>
      <c r="AA1138" s="33"/>
      <c r="AB1138" s="33"/>
      <c r="AC1138" s="33"/>
      <c r="AD1138" s="33"/>
      <c r="AE1138" s="33"/>
      <c r="AR1138" s="198" t="s">
        <v>182</v>
      </c>
      <c r="AT1138" s="198" t="s">
        <v>135</v>
      </c>
      <c r="AU1138" s="198" t="s">
        <v>84</v>
      </c>
      <c r="AY1138" s="16" t="s">
        <v>132</v>
      </c>
      <c r="BE1138" s="199">
        <f>IF(N1138="základní",J1138,0)</f>
        <v>0</v>
      </c>
      <c r="BF1138" s="199">
        <f>IF(N1138="snížená",J1138,0)</f>
        <v>0</v>
      </c>
      <c r="BG1138" s="199">
        <f>IF(N1138="zákl. přenesená",J1138,0)</f>
        <v>0</v>
      </c>
      <c r="BH1138" s="199">
        <f>IF(N1138="sníž. přenesená",J1138,0)</f>
        <v>0</v>
      </c>
      <c r="BI1138" s="199">
        <f>IF(N1138="nulová",J1138,0)</f>
        <v>0</v>
      </c>
      <c r="BJ1138" s="16" t="s">
        <v>84</v>
      </c>
      <c r="BK1138" s="199">
        <f>ROUND(I1138*H1138,2)</f>
        <v>0</v>
      </c>
      <c r="BL1138" s="16" t="s">
        <v>182</v>
      </c>
      <c r="BM1138" s="198" t="s">
        <v>1545</v>
      </c>
    </row>
    <row r="1139" spans="1:65" s="2" customFormat="1" ht="10">
      <c r="A1139" s="33"/>
      <c r="B1139" s="34"/>
      <c r="C1139" s="35"/>
      <c r="D1139" s="200" t="s">
        <v>141</v>
      </c>
      <c r="E1139" s="35"/>
      <c r="F1139" s="201" t="s">
        <v>1544</v>
      </c>
      <c r="G1139" s="35"/>
      <c r="H1139" s="35"/>
      <c r="I1139" s="202"/>
      <c r="J1139" s="35"/>
      <c r="K1139" s="35"/>
      <c r="L1139" s="38"/>
      <c r="M1139" s="203"/>
      <c r="N1139" s="204"/>
      <c r="O1139" s="70"/>
      <c r="P1139" s="70"/>
      <c r="Q1139" s="70"/>
      <c r="R1139" s="70"/>
      <c r="S1139" s="70"/>
      <c r="T1139" s="71"/>
      <c r="U1139" s="33"/>
      <c r="V1139" s="33"/>
      <c r="W1139" s="33"/>
      <c r="X1139" s="33"/>
      <c r="Y1139" s="33"/>
      <c r="Z1139" s="33"/>
      <c r="AA1139" s="33"/>
      <c r="AB1139" s="33"/>
      <c r="AC1139" s="33"/>
      <c r="AD1139" s="33"/>
      <c r="AE1139" s="33"/>
      <c r="AT1139" s="16" t="s">
        <v>141</v>
      </c>
      <c r="AU1139" s="16" t="s">
        <v>84</v>
      </c>
    </row>
    <row r="1140" spans="1:65" s="12" customFormat="1" ht="25.9" customHeight="1">
      <c r="B1140" s="170"/>
      <c r="C1140" s="171"/>
      <c r="D1140" s="172" t="s">
        <v>76</v>
      </c>
      <c r="E1140" s="173" t="s">
        <v>1546</v>
      </c>
      <c r="F1140" s="173" t="s">
        <v>1547</v>
      </c>
      <c r="G1140" s="171"/>
      <c r="H1140" s="171"/>
      <c r="I1140" s="174"/>
      <c r="J1140" s="175">
        <f>BK1140</f>
        <v>0</v>
      </c>
      <c r="K1140" s="171"/>
      <c r="L1140" s="176"/>
      <c r="M1140" s="177"/>
      <c r="N1140" s="178"/>
      <c r="O1140" s="178"/>
      <c r="P1140" s="179">
        <f>SUM(P1141:P1160)</f>
        <v>0</v>
      </c>
      <c r="Q1140" s="178"/>
      <c r="R1140" s="179">
        <f>SUM(R1141:R1160)</f>
        <v>0</v>
      </c>
      <c r="S1140" s="178"/>
      <c r="T1140" s="180">
        <f>SUM(T1141:T1160)</f>
        <v>0</v>
      </c>
      <c r="AR1140" s="181" t="s">
        <v>86</v>
      </c>
      <c r="AT1140" s="182" t="s">
        <v>76</v>
      </c>
      <c r="AU1140" s="182" t="s">
        <v>77</v>
      </c>
      <c r="AY1140" s="181" t="s">
        <v>132</v>
      </c>
      <c r="BK1140" s="183">
        <f>SUM(BK1141:BK1160)</f>
        <v>0</v>
      </c>
    </row>
    <row r="1141" spans="1:65" s="2" customFormat="1" ht="24.15" customHeight="1">
      <c r="A1141" s="33"/>
      <c r="B1141" s="34"/>
      <c r="C1141" s="186" t="s">
        <v>879</v>
      </c>
      <c r="D1141" s="186" t="s">
        <v>135</v>
      </c>
      <c r="E1141" s="187" t="s">
        <v>1548</v>
      </c>
      <c r="F1141" s="188" t="s">
        <v>1549</v>
      </c>
      <c r="G1141" s="189" t="s">
        <v>237</v>
      </c>
      <c r="H1141" s="190">
        <v>2</v>
      </c>
      <c r="I1141" s="191"/>
      <c r="J1141" s="192">
        <f>ROUND(I1141*H1141,2)</f>
        <v>0</v>
      </c>
      <c r="K1141" s="193"/>
      <c r="L1141" s="38"/>
      <c r="M1141" s="194" t="s">
        <v>1</v>
      </c>
      <c r="N1141" s="195" t="s">
        <v>42</v>
      </c>
      <c r="O1141" s="70"/>
      <c r="P1141" s="196">
        <f>O1141*H1141</f>
        <v>0</v>
      </c>
      <c r="Q1141" s="196">
        <v>0</v>
      </c>
      <c r="R1141" s="196">
        <f>Q1141*H1141</f>
        <v>0</v>
      </c>
      <c r="S1141" s="196">
        <v>0</v>
      </c>
      <c r="T1141" s="197">
        <f>S1141*H1141</f>
        <v>0</v>
      </c>
      <c r="U1141" s="33"/>
      <c r="V1141" s="33"/>
      <c r="W1141" s="33"/>
      <c r="X1141" s="33"/>
      <c r="Y1141" s="33"/>
      <c r="Z1141" s="33"/>
      <c r="AA1141" s="33"/>
      <c r="AB1141" s="33"/>
      <c r="AC1141" s="33"/>
      <c r="AD1141" s="33"/>
      <c r="AE1141" s="33"/>
      <c r="AR1141" s="198" t="s">
        <v>182</v>
      </c>
      <c r="AT1141" s="198" t="s">
        <v>135</v>
      </c>
      <c r="AU1141" s="198" t="s">
        <v>84</v>
      </c>
      <c r="AY1141" s="16" t="s">
        <v>132</v>
      </c>
      <c r="BE1141" s="199">
        <f>IF(N1141="základní",J1141,0)</f>
        <v>0</v>
      </c>
      <c r="BF1141" s="199">
        <f>IF(N1141="snížená",J1141,0)</f>
        <v>0</v>
      </c>
      <c r="BG1141" s="199">
        <f>IF(N1141="zákl. přenesená",J1141,0)</f>
        <v>0</v>
      </c>
      <c r="BH1141" s="199">
        <f>IF(N1141="sníž. přenesená",J1141,0)</f>
        <v>0</v>
      </c>
      <c r="BI1141" s="199">
        <f>IF(N1141="nulová",J1141,0)</f>
        <v>0</v>
      </c>
      <c r="BJ1141" s="16" t="s">
        <v>84</v>
      </c>
      <c r="BK1141" s="199">
        <f>ROUND(I1141*H1141,2)</f>
        <v>0</v>
      </c>
      <c r="BL1141" s="16" t="s">
        <v>182</v>
      </c>
      <c r="BM1141" s="198" t="s">
        <v>1550</v>
      </c>
    </row>
    <row r="1142" spans="1:65" s="2" customFormat="1" ht="18">
      <c r="A1142" s="33"/>
      <c r="B1142" s="34"/>
      <c r="C1142" s="35"/>
      <c r="D1142" s="200" t="s">
        <v>141</v>
      </c>
      <c r="E1142" s="35"/>
      <c r="F1142" s="201" t="s">
        <v>1549</v>
      </c>
      <c r="G1142" s="35"/>
      <c r="H1142" s="35"/>
      <c r="I1142" s="202"/>
      <c r="J1142" s="35"/>
      <c r="K1142" s="35"/>
      <c r="L1142" s="38"/>
      <c r="M1142" s="203"/>
      <c r="N1142" s="204"/>
      <c r="O1142" s="70"/>
      <c r="P1142" s="70"/>
      <c r="Q1142" s="70"/>
      <c r="R1142" s="70"/>
      <c r="S1142" s="70"/>
      <c r="T1142" s="71"/>
      <c r="U1142" s="33"/>
      <c r="V1142" s="33"/>
      <c r="W1142" s="33"/>
      <c r="X1142" s="33"/>
      <c r="Y1142" s="33"/>
      <c r="Z1142" s="33"/>
      <c r="AA1142" s="33"/>
      <c r="AB1142" s="33"/>
      <c r="AC1142" s="33"/>
      <c r="AD1142" s="33"/>
      <c r="AE1142" s="33"/>
      <c r="AT1142" s="16" t="s">
        <v>141</v>
      </c>
      <c r="AU1142" s="16" t="s">
        <v>84</v>
      </c>
    </row>
    <row r="1143" spans="1:65" s="2" customFormat="1" ht="27">
      <c r="A1143" s="33"/>
      <c r="B1143" s="34"/>
      <c r="C1143" s="35"/>
      <c r="D1143" s="200" t="s">
        <v>142</v>
      </c>
      <c r="E1143" s="35"/>
      <c r="F1143" s="205" t="s">
        <v>1551</v>
      </c>
      <c r="G1143" s="35"/>
      <c r="H1143" s="35"/>
      <c r="I1143" s="202"/>
      <c r="J1143" s="35"/>
      <c r="K1143" s="35"/>
      <c r="L1143" s="38"/>
      <c r="M1143" s="203"/>
      <c r="N1143" s="204"/>
      <c r="O1143" s="70"/>
      <c r="P1143" s="70"/>
      <c r="Q1143" s="70"/>
      <c r="R1143" s="70"/>
      <c r="S1143" s="70"/>
      <c r="T1143" s="71"/>
      <c r="U1143" s="33"/>
      <c r="V1143" s="33"/>
      <c r="W1143" s="33"/>
      <c r="X1143" s="33"/>
      <c r="Y1143" s="33"/>
      <c r="Z1143" s="33"/>
      <c r="AA1143" s="33"/>
      <c r="AB1143" s="33"/>
      <c r="AC1143" s="33"/>
      <c r="AD1143" s="33"/>
      <c r="AE1143" s="33"/>
      <c r="AT1143" s="16" t="s">
        <v>142</v>
      </c>
      <c r="AU1143" s="16" t="s">
        <v>84</v>
      </c>
    </row>
    <row r="1144" spans="1:65" s="2" customFormat="1" ht="24.15" customHeight="1">
      <c r="A1144" s="33"/>
      <c r="B1144" s="34"/>
      <c r="C1144" s="186" t="s">
        <v>1552</v>
      </c>
      <c r="D1144" s="186" t="s">
        <v>135</v>
      </c>
      <c r="E1144" s="187" t="s">
        <v>1553</v>
      </c>
      <c r="F1144" s="188" t="s">
        <v>1554</v>
      </c>
      <c r="G1144" s="189" t="s">
        <v>237</v>
      </c>
      <c r="H1144" s="190">
        <v>2</v>
      </c>
      <c r="I1144" s="191"/>
      <c r="J1144" s="192">
        <f>ROUND(I1144*H1144,2)</f>
        <v>0</v>
      </c>
      <c r="K1144" s="193"/>
      <c r="L1144" s="38"/>
      <c r="M1144" s="194" t="s">
        <v>1</v>
      </c>
      <c r="N1144" s="195" t="s">
        <v>42</v>
      </c>
      <c r="O1144" s="70"/>
      <c r="P1144" s="196">
        <f>O1144*H1144</f>
        <v>0</v>
      </c>
      <c r="Q1144" s="196">
        <v>0</v>
      </c>
      <c r="R1144" s="196">
        <f>Q1144*H1144</f>
        <v>0</v>
      </c>
      <c r="S1144" s="196">
        <v>0</v>
      </c>
      <c r="T1144" s="197">
        <f>S1144*H1144</f>
        <v>0</v>
      </c>
      <c r="U1144" s="33"/>
      <c r="V1144" s="33"/>
      <c r="W1144" s="33"/>
      <c r="X1144" s="33"/>
      <c r="Y1144" s="33"/>
      <c r="Z1144" s="33"/>
      <c r="AA1144" s="33"/>
      <c r="AB1144" s="33"/>
      <c r="AC1144" s="33"/>
      <c r="AD1144" s="33"/>
      <c r="AE1144" s="33"/>
      <c r="AR1144" s="198" t="s">
        <v>182</v>
      </c>
      <c r="AT1144" s="198" t="s">
        <v>135</v>
      </c>
      <c r="AU1144" s="198" t="s">
        <v>84</v>
      </c>
      <c r="AY1144" s="16" t="s">
        <v>132</v>
      </c>
      <c r="BE1144" s="199">
        <f>IF(N1144="základní",J1144,0)</f>
        <v>0</v>
      </c>
      <c r="BF1144" s="199">
        <f>IF(N1144="snížená",J1144,0)</f>
        <v>0</v>
      </c>
      <c r="BG1144" s="199">
        <f>IF(N1144="zákl. přenesená",J1144,0)</f>
        <v>0</v>
      </c>
      <c r="BH1144" s="199">
        <f>IF(N1144="sníž. přenesená",J1144,0)</f>
        <v>0</v>
      </c>
      <c r="BI1144" s="199">
        <f>IF(N1144="nulová",J1144,0)</f>
        <v>0</v>
      </c>
      <c r="BJ1144" s="16" t="s">
        <v>84</v>
      </c>
      <c r="BK1144" s="199">
        <f>ROUND(I1144*H1144,2)</f>
        <v>0</v>
      </c>
      <c r="BL1144" s="16" t="s">
        <v>182</v>
      </c>
      <c r="BM1144" s="198" t="s">
        <v>1555</v>
      </c>
    </row>
    <row r="1145" spans="1:65" s="2" customFormat="1" ht="18">
      <c r="A1145" s="33"/>
      <c r="B1145" s="34"/>
      <c r="C1145" s="35"/>
      <c r="D1145" s="200" t="s">
        <v>141</v>
      </c>
      <c r="E1145" s="35"/>
      <c r="F1145" s="201" t="s">
        <v>1554</v>
      </c>
      <c r="G1145" s="35"/>
      <c r="H1145" s="35"/>
      <c r="I1145" s="202"/>
      <c r="J1145" s="35"/>
      <c r="K1145" s="35"/>
      <c r="L1145" s="38"/>
      <c r="M1145" s="203"/>
      <c r="N1145" s="204"/>
      <c r="O1145" s="70"/>
      <c r="P1145" s="70"/>
      <c r="Q1145" s="70"/>
      <c r="R1145" s="70"/>
      <c r="S1145" s="70"/>
      <c r="T1145" s="71"/>
      <c r="U1145" s="33"/>
      <c r="V1145" s="33"/>
      <c r="W1145" s="33"/>
      <c r="X1145" s="33"/>
      <c r="Y1145" s="33"/>
      <c r="Z1145" s="33"/>
      <c r="AA1145" s="33"/>
      <c r="AB1145" s="33"/>
      <c r="AC1145" s="33"/>
      <c r="AD1145" s="33"/>
      <c r="AE1145" s="33"/>
      <c r="AT1145" s="16" t="s">
        <v>141</v>
      </c>
      <c r="AU1145" s="16" t="s">
        <v>84</v>
      </c>
    </row>
    <row r="1146" spans="1:65" s="2" customFormat="1" ht="27">
      <c r="A1146" s="33"/>
      <c r="B1146" s="34"/>
      <c r="C1146" s="35"/>
      <c r="D1146" s="200" t="s">
        <v>142</v>
      </c>
      <c r="E1146" s="35"/>
      <c r="F1146" s="205" t="s">
        <v>1556</v>
      </c>
      <c r="G1146" s="35"/>
      <c r="H1146" s="35"/>
      <c r="I1146" s="202"/>
      <c r="J1146" s="35"/>
      <c r="K1146" s="35"/>
      <c r="L1146" s="38"/>
      <c r="M1146" s="203"/>
      <c r="N1146" s="204"/>
      <c r="O1146" s="70"/>
      <c r="P1146" s="70"/>
      <c r="Q1146" s="70"/>
      <c r="R1146" s="70"/>
      <c r="S1146" s="70"/>
      <c r="T1146" s="71"/>
      <c r="U1146" s="33"/>
      <c r="V1146" s="33"/>
      <c r="W1146" s="33"/>
      <c r="X1146" s="33"/>
      <c r="Y1146" s="33"/>
      <c r="Z1146" s="33"/>
      <c r="AA1146" s="33"/>
      <c r="AB1146" s="33"/>
      <c r="AC1146" s="33"/>
      <c r="AD1146" s="33"/>
      <c r="AE1146" s="33"/>
      <c r="AT1146" s="16" t="s">
        <v>142</v>
      </c>
      <c r="AU1146" s="16" t="s">
        <v>84</v>
      </c>
    </row>
    <row r="1147" spans="1:65" s="2" customFormat="1" ht="33" customHeight="1">
      <c r="A1147" s="33"/>
      <c r="B1147" s="34"/>
      <c r="C1147" s="186" t="s">
        <v>883</v>
      </c>
      <c r="D1147" s="186" t="s">
        <v>135</v>
      </c>
      <c r="E1147" s="187" t="s">
        <v>1557</v>
      </c>
      <c r="F1147" s="188" t="s">
        <v>1558</v>
      </c>
      <c r="G1147" s="189" t="s">
        <v>237</v>
      </c>
      <c r="H1147" s="190">
        <v>2</v>
      </c>
      <c r="I1147" s="191"/>
      <c r="J1147" s="192">
        <f>ROUND(I1147*H1147,2)</f>
        <v>0</v>
      </c>
      <c r="K1147" s="193"/>
      <c r="L1147" s="38"/>
      <c r="M1147" s="194" t="s">
        <v>1</v>
      </c>
      <c r="N1147" s="195" t="s">
        <v>42</v>
      </c>
      <c r="O1147" s="70"/>
      <c r="P1147" s="196">
        <f>O1147*H1147</f>
        <v>0</v>
      </c>
      <c r="Q1147" s="196">
        <v>0</v>
      </c>
      <c r="R1147" s="196">
        <f>Q1147*H1147</f>
        <v>0</v>
      </c>
      <c r="S1147" s="196">
        <v>0</v>
      </c>
      <c r="T1147" s="197">
        <f>S1147*H1147</f>
        <v>0</v>
      </c>
      <c r="U1147" s="33"/>
      <c r="V1147" s="33"/>
      <c r="W1147" s="33"/>
      <c r="X1147" s="33"/>
      <c r="Y1147" s="33"/>
      <c r="Z1147" s="33"/>
      <c r="AA1147" s="33"/>
      <c r="AB1147" s="33"/>
      <c r="AC1147" s="33"/>
      <c r="AD1147" s="33"/>
      <c r="AE1147" s="33"/>
      <c r="AR1147" s="198" t="s">
        <v>182</v>
      </c>
      <c r="AT1147" s="198" t="s">
        <v>135</v>
      </c>
      <c r="AU1147" s="198" t="s">
        <v>84</v>
      </c>
      <c r="AY1147" s="16" t="s">
        <v>132</v>
      </c>
      <c r="BE1147" s="199">
        <f>IF(N1147="základní",J1147,0)</f>
        <v>0</v>
      </c>
      <c r="BF1147" s="199">
        <f>IF(N1147="snížená",J1147,0)</f>
        <v>0</v>
      </c>
      <c r="BG1147" s="199">
        <f>IF(N1147="zákl. přenesená",J1147,0)</f>
        <v>0</v>
      </c>
      <c r="BH1147" s="199">
        <f>IF(N1147="sníž. přenesená",J1147,0)</f>
        <v>0</v>
      </c>
      <c r="BI1147" s="199">
        <f>IF(N1147="nulová",J1147,0)</f>
        <v>0</v>
      </c>
      <c r="BJ1147" s="16" t="s">
        <v>84</v>
      </c>
      <c r="BK1147" s="199">
        <f>ROUND(I1147*H1147,2)</f>
        <v>0</v>
      </c>
      <c r="BL1147" s="16" t="s">
        <v>182</v>
      </c>
      <c r="BM1147" s="198" t="s">
        <v>1559</v>
      </c>
    </row>
    <row r="1148" spans="1:65" s="2" customFormat="1" ht="18">
      <c r="A1148" s="33"/>
      <c r="B1148" s="34"/>
      <c r="C1148" s="35"/>
      <c r="D1148" s="200" t="s">
        <v>141</v>
      </c>
      <c r="E1148" s="35"/>
      <c r="F1148" s="201" t="s">
        <v>1558</v>
      </c>
      <c r="G1148" s="35"/>
      <c r="H1148" s="35"/>
      <c r="I1148" s="202"/>
      <c r="J1148" s="35"/>
      <c r="K1148" s="35"/>
      <c r="L1148" s="38"/>
      <c r="M1148" s="203"/>
      <c r="N1148" s="204"/>
      <c r="O1148" s="70"/>
      <c r="P1148" s="70"/>
      <c r="Q1148" s="70"/>
      <c r="R1148" s="70"/>
      <c r="S1148" s="70"/>
      <c r="T1148" s="71"/>
      <c r="U1148" s="33"/>
      <c r="V1148" s="33"/>
      <c r="W1148" s="33"/>
      <c r="X1148" s="33"/>
      <c r="Y1148" s="33"/>
      <c r="Z1148" s="33"/>
      <c r="AA1148" s="33"/>
      <c r="AB1148" s="33"/>
      <c r="AC1148" s="33"/>
      <c r="AD1148" s="33"/>
      <c r="AE1148" s="33"/>
      <c r="AT1148" s="16" t="s">
        <v>141</v>
      </c>
      <c r="AU1148" s="16" t="s">
        <v>84</v>
      </c>
    </row>
    <row r="1149" spans="1:65" s="2" customFormat="1" ht="45">
      <c r="A1149" s="33"/>
      <c r="B1149" s="34"/>
      <c r="C1149" s="35"/>
      <c r="D1149" s="200" t="s">
        <v>142</v>
      </c>
      <c r="E1149" s="35"/>
      <c r="F1149" s="205" t="s">
        <v>1560</v>
      </c>
      <c r="G1149" s="35"/>
      <c r="H1149" s="35"/>
      <c r="I1149" s="202"/>
      <c r="J1149" s="35"/>
      <c r="K1149" s="35"/>
      <c r="L1149" s="38"/>
      <c r="M1149" s="203"/>
      <c r="N1149" s="204"/>
      <c r="O1149" s="70"/>
      <c r="P1149" s="70"/>
      <c r="Q1149" s="70"/>
      <c r="R1149" s="70"/>
      <c r="S1149" s="70"/>
      <c r="T1149" s="71"/>
      <c r="U1149" s="33"/>
      <c r="V1149" s="33"/>
      <c r="W1149" s="33"/>
      <c r="X1149" s="33"/>
      <c r="Y1149" s="33"/>
      <c r="Z1149" s="33"/>
      <c r="AA1149" s="33"/>
      <c r="AB1149" s="33"/>
      <c r="AC1149" s="33"/>
      <c r="AD1149" s="33"/>
      <c r="AE1149" s="33"/>
      <c r="AT1149" s="16" t="s">
        <v>142</v>
      </c>
      <c r="AU1149" s="16" t="s">
        <v>84</v>
      </c>
    </row>
    <row r="1150" spans="1:65" s="2" customFormat="1" ht="33" customHeight="1">
      <c r="A1150" s="33"/>
      <c r="B1150" s="34"/>
      <c r="C1150" s="186" t="s">
        <v>1561</v>
      </c>
      <c r="D1150" s="186" t="s">
        <v>135</v>
      </c>
      <c r="E1150" s="187" t="s">
        <v>1562</v>
      </c>
      <c r="F1150" s="188" t="s">
        <v>1563</v>
      </c>
      <c r="G1150" s="189" t="s">
        <v>237</v>
      </c>
      <c r="H1150" s="190">
        <v>2</v>
      </c>
      <c r="I1150" s="191"/>
      <c r="J1150" s="192">
        <f>ROUND(I1150*H1150,2)</f>
        <v>0</v>
      </c>
      <c r="K1150" s="193"/>
      <c r="L1150" s="38"/>
      <c r="M1150" s="194" t="s">
        <v>1</v>
      </c>
      <c r="N1150" s="195" t="s">
        <v>42</v>
      </c>
      <c r="O1150" s="70"/>
      <c r="P1150" s="196">
        <f>O1150*H1150</f>
        <v>0</v>
      </c>
      <c r="Q1150" s="196">
        <v>0</v>
      </c>
      <c r="R1150" s="196">
        <f>Q1150*H1150</f>
        <v>0</v>
      </c>
      <c r="S1150" s="196">
        <v>0</v>
      </c>
      <c r="T1150" s="197">
        <f>S1150*H1150</f>
        <v>0</v>
      </c>
      <c r="U1150" s="33"/>
      <c r="V1150" s="33"/>
      <c r="W1150" s="33"/>
      <c r="X1150" s="33"/>
      <c r="Y1150" s="33"/>
      <c r="Z1150" s="33"/>
      <c r="AA1150" s="33"/>
      <c r="AB1150" s="33"/>
      <c r="AC1150" s="33"/>
      <c r="AD1150" s="33"/>
      <c r="AE1150" s="33"/>
      <c r="AR1150" s="198" t="s">
        <v>182</v>
      </c>
      <c r="AT1150" s="198" t="s">
        <v>135</v>
      </c>
      <c r="AU1150" s="198" t="s">
        <v>84</v>
      </c>
      <c r="AY1150" s="16" t="s">
        <v>132</v>
      </c>
      <c r="BE1150" s="199">
        <f>IF(N1150="základní",J1150,0)</f>
        <v>0</v>
      </c>
      <c r="BF1150" s="199">
        <f>IF(N1150="snížená",J1150,0)</f>
        <v>0</v>
      </c>
      <c r="BG1150" s="199">
        <f>IF(N1150="zákl. přenesená",J1150,0)</f>
        <v>0</v>
      </c>
      <c r="BH1150" s="199">
        <f>IF(N1150="sníž. přenesená",J1150,0)</f>
        <v>0</v>
      </c>
      <c r="BI1150" s="199">
        <f>IF(N1150="nulová",J1150,0)</f>
        <v>0</v>
      </c>
      <c r="BJ1150" s="16" t="s">
        <v>84</v>
      </c>
      <c r="BK1150" s="199">
        <f>ROUND(I1150*H1150,2)</f>
        <v>0</v>
      </c>
      <c r="BL1150" s="16" t="s">
        <v>182</v>
      </c>
      <c r="BM1150" s="198" t="s">
        <v>1564</v>
      </c>
    </row>
    <row r="1151" spans="1:65" s="2" customFormat="1" ht="18">
      <c r="A1151" s="33"/>
      <c r="B1151" s="34"/>
      <c r="C1151" s="35"/>
      <c r="D1151" s="200" t="s">
        <v>141</v>
      </c>
      <c r="E1151" s="35"/>
      <c r="F1151" s="201" t="s">
        <v>1563</v>
      </c>
      <c r="G1151" s="35"/>
      <c r="H1151" s="35"/>
      <c r="I1151" s="202"/>
      <c r="J1151" s="35"/>
      <c r="K1151" s="35"/>
      <c r="L1151" s="38"/>
      <c r="M1151" s="203"/>
      <c r="N1151" s="204"/>
      <c r="O1151" s="70"/>
      <c r="P1151" s="70"/>
      <c r="Q1151" s="70"/>
      <c r="R1151" s="70"/>
      <c r="S1151" s="70"/>
      <c r="T1151" s="71"/>
      <c r="U1151" s="33"/>
      <c r="V1151" s="33"/>
      <c r="W1151" s="33"/>
      <c r="X1151" s="33"/>
      <c r="Y1151" s="33"/>
      <c r="Z1151" s="33"/>
      <c r="AA1151" s="33"/>
      <c r="AB1151" s="33"/>
      <c r="AC1151" s="33"/>
      <c r="AD1151" s="33"/>
      <c r="AE1151" s="33"/>
      <c r="AT1151" s="16" t="s">
        <v>141</v>
      </c>
      <c r="AU1151" s="16" t="s">
        <v>84</v>
      </c>
    </row>
    <row r="1152" spans="1:65" s="2" customFormat="1" ht="33" customHeight="1">
      <c r="A1152" s="33"/>
      <c r="B1152" s="34"/>
      <c r="C1152" s="186" t="s">
        <v>888</v>
      </c>
      <c r="D1152" s="186" t="s">
        <v>135</v>
      </c>
      <c r="E1152" s="187" t="s">
        <v>1565</v>
      </c>
      <c r="F1152" s="188" t="s">
        <v>1566</v>
      </c>
      <c r="G1152" s="189" t="s">
        <v>237</v>
      </c>
      <c r="H1152" s="190">
        <v>2</v>
      </c>
      <c r="I1152" s="191"/>
      <c r="J1152" s="192">
        <f>ROUND(I1152*H1152,2)</f>
        <v>0</v>
      </c>
      <c r="K1152" s="193"/>
      <c r="L1152" s="38"/>
      <c r="M1152" s="194" t="s">
        <v>1</v>
      </c>
      <c r="N1152" s="195" t="s">
        <v>42</v>
      </c>
      <c r="O1152" s="70"/>
      <c r="P1152" s="196">
        <f>O1152*H1152</f>
        <v>0</v>
      </c>
      <c r="Q1152" s="196">
        <v>0</v>
      </c>
      <c r="R1152" s="196">
        <f>Q1152*H1152</f>
        <v>0</v>
      </c>
      <c r="S1152" s="196">
        <v>0</v>
      </c>
      <c r="T1152" s="197">
        <f>S1152*H1152</f>
        <v>0</v>
      </c>
      <c r="U1152" s="33"/>
      <c r="V1152" s="33"/>
      <c r="W1152" s="33"/>
      <c r="X1152" s="33"/>
      <c r="Y1152" s="33"/>
      <c r="Z1152" s="33"/>
      <c r="AA1152" s="33"/>
      <c r="AB1152" s="33"/>
      <c r="AC1152" s="33"/>
      <c r="AD1152" s="33"/>
      <c r="AE1152" s="33"/>
      <c r="AR1152" s="198" t="s">
        <v>182</v>
      </c>
      <c r="AT1152" s="198" t="s">
        <v>135</v>
      </c>
      <c r="AU1152" s="198" t="s">
        <v>84</v>
      </c>
      <c r="AY1152" s="16" t="s">
        <v>132</v>
      </c>
      <c r="BE1152" s="199">
        <f>IF(N1152="základní",J1152,0)</f>
        <v>0</v>
      </c>
      <c r="BF1152" s="199">
        <f>IF(N1152="snížená",J1152,0)</f>
        <v>0</v>
      </c>
      <c r="BG1152" s="199">
        <f>IF(N1152="zákl. přenesená",J1152,0)</f>
        <v>0</v>
      </c>
      <c r="BH1152" s="199">
        <f>IF(N1152="sníž. přenesená",J1152,0)</f>
        <v>0</v>
      </c>
      <c r="BI1152" s="199">
        <f>IF(N1152="nulová",J1152,0)</f>
        <v>0</v>
      </c>
      <c r="BJ1152" s="16" t="s">
        <v>84</v>
      </c>
      <c r="BK1152" s="199">
        <f>ROUND(I1152*H1152,2)</f>
        <v>0</v>
      </c>
      <c r="BL1152" s="16" t="s">
        <v>182</v>
      </c>
      <c r="BM1152" s="198" t="s">
        <v>1567</v>
      </c>
    </row>
    <row r="1153" spans="1:65" s="2" customFormat="1" ht="18">
      <c r="A1153" s="33"/>
      <c r="B1153" s="34"/>
      <c r="C1153" s="35"/>
      <c r="D1153" s="200" t="s">
        <v>141</v>
      </c>
      <c r="E1153" s="35"/>
      <c r="F1153" s="201" t="s">
        <v>1566</v>
      </c>
      <c r="G1153" s="35"/>
      <c r="H1153" s="35"/>
      <c r="I1153" s="202"/>
      <c r="J1153" s="35"/>
      <c r="K1153" s="35"/>
      <c r="L1153" s="38"/>
      <c r="M1153" s="203"/>
      <c r="N1153" s="204"/>
      <c r="O1153" s="70"/>
      <c r="P1153" s="70"/>
      <c r="Q1153" s="70"/>
      <c r="R1153" s="70"/>
      <c r="S1153" s="70"/>
      <c r="T1153" s="71"/>
      <c r="U1153" s="33"/>
      <c r="V1153" s="33"/>
      <c r="W1153" s="33"/>
      <c r="X1153" s="33"/>
      <c r="Y1153" s="33"/>
      <c r="Z1153" s="33"/>
      <c r="AA1153" s="33"/>
      <c r="AB1153" s="33"/>
      <c r="AC1153" s="33"/>
      <c r="AD1153" s="33"/>
      <c r="AE1153" s="33"/>
      <c r="AT1153" s="16" t="s">
        <v>141</v>
      </c>
      <c r="AU1153" s="16" t="s">
        <v>84</v>
      </c>
    </row>
    <row r="1154" spans="1:65" s="2" customFormat="1" ht="33" customHeight="1">
      <c r="A1154" s="33"/>
      <c r="B1154" s="34"/>
      <c r="C1154" s="186" t="s">
        <v>1568</v>
      </c>
      <c r="D1154" s="186" t="s">
        <v>135</v>
      </c>
      <c r="E1154" s="187" t="s">
        <v>1569</v>
      </c>
      <c r="F1154" s="188" t="s">
        <v>1570</v>
      </c>
      <c r="G1154" s="189" t="s">
        <v>237</v>
      </c>
      <c r="H1154" s="190">
        <v>2</v>
      </c>
      <c r="I1154" s="191"/>
      <c r="J1154" s="192">
        <f>ROUND(I1154*H1154,2)</f>
        <v>0</v>
      </c>
      <c r="K1154" s="193"/>
      <c r="L1154" s="38"/>
      <c r="M1154" s="194" t="s">
        <v>1</v>
      </c>
      <c r="N1154" s="195" t="s">
        <v>42</v>
      </c>
      <c r="O1154" s="70"/>
      <c r="P1154" s="196">
        <f>O1154*H1154</f>
        <v>0</v>
      </c>
      <c r="Q1154" s="196">
        <v>0</v>
      </c>
      <c r="R1154" s="196">
        <f>Q1154*H1154</f>
        <v>0</v>
      </c>
      <c r="S1154" s="196">
        <v>0</v>
      </c>
      <c r="T1154" s="197">
        <f>S1154*H1154</f>
        <v>0</v>
      </c>
      <c r="U1154" s="33"/>
      <c r="V1154" s="33"/>
      <c r="W1154" s="33"/>
      <c r="X1154" s="33"/>
      <c r="Y1154" s="33"/>
      <c r="Z1154" s="33"/>
      <c r="AA1154" s="33"/>
      <c r="AB1154" s="33"/>
      <c r="AC1154" s="33"/>
      <c r="AD1154" s="33"/>
      <c r="AE1154" s="33"/>
      <c r="AR1154" s="198" t="s">
        <v>182</v>
      </c>
      <c r="AT1154" s="198" t="s">
        <v>135</v>
      </c>
      <c r="AU1154" s="198" t="s">
        <v>84</v>
      </c>
      <c r="AY1154" s="16" t="s">
        <v>132</v>
      </c>
      <c r="BE1154" s="199">
        <f>IF(N1154="základní",J1154,0)</f>
        <v>0</v>
      </c>
      <c r="BF1154" s="199">
        <f>IF(N1154="snížená",J1154,0)</f>
        <v>0</v>
      </c>
      <c r="BG1154" s="199">
        <f>IF(N1154="zákl. přenesená",J1154,0)</f>
        <v>0</v>
      </c>
      <c r="BH1154" s="199">
        <f>IF(N1154="sníž. přenesená",J1154,0)</f>
        <v>0</v>
      </c>
      <c r="BI1154" s="199">
        <f>IF(N1154="nulová",J1154,0)</f>
        <v>0</v>
      </c>
      <c r="BJ1154" s="16" t="s">
        <v>84</v>
      </c>
      <c r="BK1154" s="199">
        <f>ROUND(I1154*H1154,2)</f>
        <v>0</v>
      </c>
      <c r="BL1154" s="16" t="s">
        <v>182</v>
      </c>
      <c r="BM1154" s="198" t="s">
        <v>1571</v>
      </c>
    </row>
    <row r="1155" spans="1:65" s="2" customFormat="1" ht="18">
      <c r="A1155" s="33"/>
      <c r="B1155" s="34"/>
      <c r="C1155" s="35"/>
      <c r="D1155" s="200" t="s">
        <v>141</v>
      </c>
      <c r="E1155" s="35"/>
      <c r="F1155" s="201" t="s">
        <v>1570</v>
      </c>
      <c r="G1155" s="35"/>
      <c r="H1155" s="35"/>
      <c r="I1155" s="202"/>
      <c r="J1155" s="35"/>
      <c r="K1155" s="35"/>
      <c r="L1155" s="38"/>
      <c r="M1155" s="203"/>
      <c r="N1155" s="204"/>
      <c r="O1155" s="70"/>
      <c r="P1155" s="70"/>
      <c r="Q1155" s="70"/>
      <c r="R1155" s="70"/>
      <c r="S1155" s="70"/>
      <c r="T1155" s="71"/>
      <c r="U1155" s="33"/>
      <c r="V1155" s="33"/>
      <c r="W1155" s="33"/>
      <c r="X1155" s="33"/>
      <c r="Y1155" s="33"/>
      <c r="Z1155" s="33"/>
      <c r="AA1155" s="33"/>
      <c r="AB1155" s="33"/>
      <c r="AC1155" s="33"/>
      <c r="AD1155" s="33"/>
      <c r="AE1155" s="33"/>
      <c r="AT1155" s="16" t="s">
        <v>141</v>
      </c>
      <c r="AU1155" s="16" t="s">
        <v>84</v>
      </c>
    </row>
    <row r="1156" spans="1:65" s="2" customFormat="1" ht="24.15" customHeight="1">
      <c r="A1156" s="33"/>
      <c r="B1156" s="34"/>
      <c r="C1156" s="186" t="s">
        <v>891</v>
      </c>
      <c r="D1156" s="186" t="s">
        <v>135</v>
      </c>
      <c r="E1156" s="187" t="s">
        <v>1572</v>
      </c>
      <c r="F1156" s="188" t="s">
        <v>1573</v>
      </c>
      <c r="G1156" s="189" t="s">
        <v>237</v>
      </c>
      <c r="H1156" s="190">
        <v>1</v>
      </c>
      <c r="I1156" s="191"/>
      <c r="J1156" s="192">
        <f>ROUND(I1156*H1156,2)</f>
        <v>0</v>
      </c>
      <c r="K1156" s="193"/>
      <c r="L1156" s="38"/>
      <c r="M1156" s="194" t="s">
        <v>1</v>
      </c>
      <c r="N1156" s="195" t="s">
        <v>42</v>
      </c>
      <c r="O1156" s="70"/>
      <c r="P1156" s="196">
        <f>O1156*H1156</f>
        <v>0</v>
      </c>
      <c r="Q1156" s="196">
        <v>0</v>
      </c>
      <c r="R1156" s="196">
        <f>Q1156*H1156</f>
        <v>0</v>
      </c>
      <c r="S1156" s="196">
        <v>0</v>
      </c>
      <c r="T1156" s="197">
        <f>S1156*H1156</f>
        <v>0</v>
      </c>
      <c r="U1156" s="33"/>
      <c r="V1156" s="33"/>
      <c r="W1156" s="33"/>
      <c r="X1156" s="33"/>
      <c r="Y1156" s="33"/>
      <c r="Z1156" s="33"/>
      <c r="AA1156" s="33"/>
      <c r="AB1156" s="33"/>
      <c r="AC1156" s="33"/>
      <c r="AD1156" s="33"/>
      <c r="AE1156" s="33"/>
      <c r="AR1156" s="198" t="s">
        <v>182</v>
      </c>
      <c r="AT1156" s="198" t="s">
        <v>135</v>
      </c>
      <c r="AU1156" s="198" t="s">
        <v>84</v>
      </c>
      <c r="AY1156" s="16" t="s">
        <v>132</v>
      </c>
      <c r="BE1156" s="199">
        <f>IF(N1156="základní",J1156,0)</f>
        <v>0</v>
      </c>
      <c r="BF1156" s="199">
        <f>IF(N1156="snížená",J1156,0)</f>
        <v>0</v>
      </c>
      <c r="BG1156" s="199">
        <f>IF(N1156="zákl. přenesená",J1156,0)</f>
        <v>0</v>
      </c>
      <c r="BH1156" s="199">
        <f>IF(N1156="sníž. přenesená",J1156,0)</f>
        <v>0</v>
      </c>
      <c r="BI1156" s="199">
        <f>IF(N1156="nulová",J1156,0)</f>
        <v>0</v>
      </c>
      <c r="BJ1156" s="16" t="s">
        <v>84</v>
      </c>
      <c r="BK1156" s="199">
        <f>ROUND(I1156*H1156,2)</f>
        <v>0</v>
      </c>
      <c r="BL1156" s="16" t="s">
        <v>182</v>
      </c>
      <c r="BM1156" s="198" t="s">
        <v>1574</v>
      </c>
    </row>
    <row r="1157" spans="1:65" s="2" customFormat="1" ht="18">
      <c r="A1157" s="33"/>
      <c r="B1157" s="34"/>
      <c r="C1157" s="35"/>
      <c r="D1157" s="200" t="s">
        <v>141</v>
      </c>
      <c r="E1157" s="35"/>
      <c r="F1157" s="201" t="s">
        <v>1573</v>
      </c>
      <c r="G1157" s="35"/>
      <c r="H1157" s="35"/>
      <c r="I1157" s="202"/>
      <c r="J1157" s="35"/>
      <c r="K1157" s="35"/>
      <c r="L1157" s="38"/>
      <c r="M1157" s="203"/>
      <c r="N1157" s="204"/>
      <c r="O1157" s="70"/>
      <c r="P1157" s="70"/>
      <c r="Q1157" s="70"/>
      <c r="R1157" s="70"/>
      <c r="S1157" s="70"/>
      <c r="T1157" s="71"/>
      <c r="U1157" s="33"/>
      <c r="V1157" s="33"/>
      <c r="W1157" s="33"/>
      <c r="X1157" s="33"/>
      <c r="Y1157" s="33"/>
      <c r="Z1157" s="33"/>
      <c r="AA1157" s="33"/>
      <c r="AB1157" s="33"/>
      <c r="AC1157" s="33"/>
      <c r="AD1157" s="33"/>
      <c r="AE1157" s="33"/>
      <c r="AT1157" s="16" t="s">
        <v>141</v>
      </c>
      <c r="AU1157" s="16" t="s">
        <v>84</v>
      </c>
    </row>
    <row r="1158" spans="1:65" s="2" customFormat="1" ht="180">
      <c r="A1158" s="33"/>
      <c r="B1158" s="34"/>
      <c r="C1158" s="35"/>
      <c r="D1158" s="200" t="s">
        <v>142</v>
      </c>
      <c r="E1158" s="35"/>
      <c r="F1158" s="205" t="s">
        <v>1575</v>
      </c>
      <c r="G1158" s="35"/>
      <c r="H1158" s="35"/>
      <c r="I1158" s="202"/>
      <c r="J1158" s="35"/>
      <c r="K1158" s="35"/>
      <c r="L1158" s="38"/>
      <c r="M1158" s="203"/>
      <c r="N1158" s="204"/>
      <c r="O1158" s="70"/>
      <c r="P1158" s="70"/>
      <c r="Q1158" s="70"/>
      <c r="R1158" s="70"/>
      <c r="S1158" s="70"/>
      <c r="T1158" s="71"/>
      <c r="U1158" s="33"/>
      <c r="V1158" s="33"/>
      <c r="W1158" s="33"/>
      <c r="X1158" s="33"/>
      <c r="Y1158" s="33"/>
      <c r="Z1158" s="33"/>
      <c r="AA1158" s="33"/>
      <c r="AB1158" s="33"/>
      <c r="AC1158" s="33"/>
      <c r="AD1158" s="33"/>
      <c r="AE1158" s="33"/>
      <c r="AT1158" s="16" t="s">
        <v>142</v>
      </c>
      <c r="AU1158" s="16" t="s">
        <v>84</v>
      </c>
    </row>
    <row r="1159" spans="1:65" s="2" customFormat="1" ht="16.5" customHeight="1">
      <c r="A1159" s="33"/>
      <c r="B1159" s="34"/>
      <c r="C1159" s="186" t="s">
        <v>1576</v>
      </c>
      <c r="D1159" s="186" t="s">
        <v>135</v>
      </c>
      <c r="E1159" s="187" t="s">
        <v>1577</v>
      </c>
      <c r="F1159" s="188" t="s">
        <v>1578</v>
      </c>
      <c r="G1159" s="189" t="s">
        <v>394</v>
      </c>
      <c r="H1159" s="190">
        <v>6.7000000000000004E-2</v>
      </c>
      <c r="I1159" s="191"/>
      <c r="J1159" s="192">
        <f>ROUND(I1159*H1159,2)</f>
        <v>0</v>
      </c>
      <c r="K1159" s="193"/>
      <c r="L1159" s="38"/>
      <c r="M1159" s="194" t="s">
        <v>1</v>
      </c>
      <c r="N1159" s="195" t="s">
        <v>42</v>
      </c>
      <c r="O1159" s="70"/>
      <c r="P1159" s="196">
        <f>O1159*H1159</f>
        <v>0</v>
      </c>
      <c r="Q1159" s="196">
        <v>0</v>
      </c>
      <c r="R1159" s="196">
        <f>Q1159*H1159</f>
        <v>0</v>
      </c>
      <c r="S1159" s="196">
        <v>0</v>
      </c>
      <c r="T1159" s="197">
        <f>S1159*H1159</f>
        <v>0</v>
      </c>
      <c r="U1159" s="33"/>
      <c r="V1159" s="33"/>
      <c r="W1159" s="33"/>
      <c r="X1159" s="33"/>
      <c r="Y1159" s="33"/>
      <c r="Z1159" s="33"/>
      <c r="AA1159" s="33"/>
      <c r="AB1159" s="33"/>
      <c r="AC1159" s="33"/>
      <c r="AD1159" s="33"/>
      <c r="AE1159" s="33"/>
      <c r="AR1159" s="198" t="s">
        <v>182</v>
      </c>
      <c r="AT1159" s="198" t="s">
        <v>135</v>
      </c>
      <c r="AU1159" s="198" t="s">
        <v>84</v>
      </c>
      <c r="AY1159" s="16" t="s">
        <v>132</v>
      </c>
      <c r="BE1159" s="199">
        <f>IF(N1159="základní",J1159,0)</f>
        <v>0</v>
      </c>
      <c r="BF1159" s="199">
        <f>IF(N1159="snížená",J1159,0)</f>
        <v>0</v>
      </c>
      <c r="BG1159" s="199">
        <f>IF(N1159="zákl. přenesená",J1159,0)</f>
        <v>0</v>
      </c>
      <c r="BH1159" s="199">
        <f>IF(N1159="sníž. přenesená",J1159,0)</f>
        <v>0</v>
      </c>
      <c r="BI1159" s="199">
        <f>IF(N1159="nulová",J1159,0)</f>
        <v>0</v>
      </c>
      <c r="BJ1159" s="16" t="s">
        <v>84</v>
      </c>
      <c r="BK1159" s="199">
        <f>ROUND(I1159*H1159,2)</f>
        <v>0</v>
      </c>
      <c r="BL1159" s="16" t="s">
        <v>182</v>
      </c>
      <c r="BM1159" s="198" t="s">
        <v>1579</v>
      </c>
    </row>
    <row r="1160" spans="1:65" s="2" customFormat="1" ht="10">
      <c r="A1160" s="33"/>
      <c r="B1160" s="34"/>
      <c r="C1160" s="35"/>
      <c r="D1160" s="200" t="s">
        <v>141</v>
      </c>
      <c r="E1160" s="35"/>
      <c r="F1160" s="201" t="s">
        <v>1578</v>
      </c>
      <c r="G1160" s="35"/>
      <c r="H1160" s="35"/>
      <c r="I1160" s="202"/>
      <c r="J1160" s="35"/>
      <c r="K1160" s="35"/>
      <c r="L1160" s="38"/>
      <c r="M1160" s="203"/>
      <c r="N1160" s="204"/>
      <c r="O1160" s="70"/>
      <c r="P1160" s="70"/>
      <c r="Q1160" s="70"/>
      <c r="R1160" s="70"/>
      <c r="S1160" s="70"/>
      <c r="T1160" s="71"/>
      <c r="U1160" s="33"/>
      <c r="V1160" s="33"/>
      <c r="W1160" s="33"/>
      <c r="X1160" s="33"/>
      <c r="Y1160" s="33"/>
      <c r="Z1160" s="33"/>
      <c r="AA1160" s="33"/>
      <c r="AB1160" s="33"/>
      <c r="AC1160" s="33"/>
      <c r="AD1160" s="33"/>
      <c r="AE1160" s="33"/>
      <c r="AT1160" s="16" t="s">
        <v>141</v>
      </c>
      <c r="AU1160" s="16" t="s">
        <v>84</v>
      </c>
    </row>
    <row r="1161" spans="1:65" s="12" customFormat="1" ht="25.9" customHeight="1">
      <c r="B1161" s="170"/>
      <c r="C1161" s="171"/>
      <c r="D1161" s="172" t="s">
        <v>76</v>
      </c>
      <c r="E1161" s="173" t="s">
        <v>1580</v>
      </c>
      <c r="F1161" s="173" t="s">
        <v>1581</v>
      </c>
      <c r="G1161" s="171"/>
      <c r="H1161" s="171"/>
      <c r="I1161" s="174"/>
      <c r="J1161" s="175">
        <f>BK1161</f>
        <v>0</v>
      </c>
      <c r="K1161" s="171"/>
      <c r="L1161" s="176"/>
      <c r="M1161" s="177"/>
      <c r="N1161" s="178"/>
      <c r="O1161" s="178"/>
      <c r="P1161" s="179">
        <f>SUM(P1162:P1167)</f>
        <v>0</v>
      </c>
      <c r="Q1161" s="178"/>
      <c r="R1161" s="179">
        <f>SUM(R1162:R1167)</f>
        <v>0</v>
      </c>
      <c r="S1161" s="178"/>
      <c r="T1161" s="180">
        <f>SUM(T1162:T1167)</f>
        <v>0</v>
      </c>
      <c r="AR1161" s="181" t="s">
        <v>86</v>
      </c>
      <c r="AT1161" s="182" t="s">
        <v>76</v>
      </c>
      <c r="AU1161" s="182" t="s">
        <v>77</v>
      </c>
      <c r="AY1161" s="181" t="s">
        <v>132</v>
      </c>
      <c r="BK1161" s="183">
        <f>SUM(BK1162:BK1167)</f>
        <v>0</v>
      </c>
    </row>
    <row r="1162" spans="1:65" s="2" customFormat="1" ht="21.75" customHeight="1">
      <c r="A1162" s="33"/>
      <c r="B1162" s="34"/>
      <c r="C1162" s="186" t="s">
        <v>898</v>
      </c>
      <c r="D1162" s="186" t="s">
        <v>135</v>
      </c>
      <c r="E1162" s="187" t="s">
        <v>1582</v>
      </c>
      <c r="F1162" s="188" t="s">
        <v>1583</v>
      </c>
      <c r="G1162" s="189" t="s">
        <v>226</v>
      </c>
      <c r="H1162" s="190">
        <v>5.83</v>
      </c>
      <c r="I1162" s="191"/>
      <c r="J1162" s="192">
        <f>ROUND(I1162*H1162,2)</f>
        <v>0</v>
      </c>
      <c r="K1162" s="193"/>
      <c r="L1162" s="38"/>
      <c r="M1162" s="194" t="s">
        <v>1</v>
      </c>
      <c r="N1162" s="195" t="s">
        <v>42</v>
      </c>
      <c r="O1162" s="70"/>
      <c r="P1162" s="196">
        <f>O1162*H1162</f>
        <v>0</v>
      </c>
      <c r="Q1162" s="196">
        <v>0</v>
      </c>
      <c r="R1162" s="196">
        <f>Q1162*H1162</f>
        <v>0</v>
      </c>
      <c r="S1162" s="196">
        <v>0</v>
      </c>
      <c r="T1162" s="197">
        <f>S1162*H1162</f>
        <v>0</v>
      </c>
      <c r="U1162" s="33"/>
      <c r="V1162" s="33"/>
      <c r="W1162" s="33"/>
      <c r="X1162" s="33"/>
      <c r="Y1162" s="33"/>
      <c r="Z1162" s="33"/>
      <c r="AA1162" s="33"/>
      <c r="AB1162" s="33"/>
      <c r="AC1162" s="33"/>
      <c r="AD1162" s="33"/>
      <c r="AE1162" s="33"/>
      <c r="AR1162" s="198" t="s">
        <v>182</v>
      </c>
      <c r="AT1162" s="198" t="s">
        <v>135</v>
      </c>
      <c r="AU1162" s="198" t="s">
        <v>84</v>
      </c>
      <c r="AY1162" s="16" t="s">
        <v>132</v>
      </c>
      <c r="BE1162" s="199">
        <f>IF(N1162="základní",J1162,0)</f>
        <v>0</v>
      </c>
      <c r="BF1162" s="199">
        <f>IF(N1162="snížená",J1162,0)</f>
        <v>0</v>
      </c>
      <c r="BG1162" s="199">
        <f>IF(N1162="zákl. přenesená",J1162,0)</f>
        <v>0</v>
      </c>
      <c r="BH1162" s="199">
        <f>IF(N1162="sníž. přenesená",J1162,0)</f>
        <v>0</v>
      </c>
      <c r="BI1162" s="199">
        <f>IF(N1162="nulová",J1162,0)</f>
        <v>0</v>
      </c>
      <c r="BJ1162" s="16" t="s">
        <v>84</v>
      </c>
      <c r="BK1162" s="199">
        <f>ROUND(I1162*H1162,2)</f>
        <v>0</v>
      </c>
      <c r="BL1162" s="16" t="s">
        <v>182</v>
      </c>
      <c r="BM1162" s="198" t="s">
        <v>1584</v>
      </c>
    </row>
    <row r="1163" spans="1:65" s="2" customFormat="1" ht="10">
      <c r="A1163" s="33"/>
      <c r="B1163" s="34"/>
      <c r="C1163" s="35"/>
      <c r="D1163" s="200" t="s">
        <v>141</v>
      </c>
      <c r="E1163" s="35"/>
      <c r="F1163" s="201" t="s">
        <v>1583</v>
      </c>
      <c r="G1163" s="35"/>
      <c r="H1163" s="35"/>
      <c r="I1163" s="202"/>
      <c r="J1163" s="35"/>
      <c r="K1163" s="35"/>
      <c r="L1163" s="38"/>
      <c r="M1163" s="203"/>
      <c r="N1163" s="204"/>
      <c r="O1163" s="70"/>
      <c r="P1163" s="70"/>
      <c r="Q1163" s="70"/>
      <c r="R1163" s="70"/>
      <c r="S1163" s="70"/>
      <c r="T1163" s="71"/>
      <c r="U1163" s="33"/>
      <c r="V1163" s="33"/>
      <c r="W1163" s="33"/>
      <c r="X1163" s="33"/>
      <c r="Y1163" s="33"/>
      <c r="Z1163" s="33"/>
      <c r="AA1163" s="33"/>
      <c r="AB1163" s="33"/>
      <c r="AC1163" s="33"/>
      <c r="AD1163" s="33"/>
      <c r="AE1163" s="33"/>
      <c r="AT1163" s="16" t="s">
        <v>141</v>
      </c>
      <c r="AU1163" s="16" t="s">
        <v>84</v>
      </c>
    </row>
    <row r="1164" spans="1:65" s="13" customFormat="1" ht="10">
      <c r="B1164" s="210"/>
      <c r="C1164" s="211"/>
      <c r="D1164" s="200" t="s">
        <v>227</v>
      </c>
      <c r="E1164" s="212" t="s">
        <v>1</v>
      </c>
      <c r="F1164" s="213" t="s">
        <v>1585</v>
      </c>
      <c r="G1164" s="211"/>
      <c r="H1164" s="214">
        <v>5.83</v>
      </c>
      <c r="I1164" s="215"/>
      <c r="J1164" s="211"/>
      <c r="K1164" s="211"/>
      <c r="L1164" s="216"/>
      <c r="M1164" s="217"/>
      <c r="N1164" s="218"/>
      <c r="O1164" s="218"/>
      <c r="P1164" s="218"/>
      <c r="Q1164" s="218"/>
      <c r="R1164" s="218"/>
      <c r="S1164" s="218"/>
      <c r="T1164" s="219"/>
      <c r="AT1164" s="220" t="s">
        <v>227</v>
      </c>
      <c r="AU1164" s="220" t="s">
        <v>84</v>
      </c>
      <c r="AV1164" s="13" t="s">
        <v>86</v>
      </c>
      <c r="AW1164" s="13" t="s">
        <v>33</v>
      </c>
      <c r="AX1164" s="13" t="s">
        <v>77</v>
      </c>
      <c r="AY1164" s="220" t="s">
        <v>132</v>
      </c>
    </row>
    <row r="1165" spans="1:65" s="14" customFormat="1" ht="10">
      <c r="B1165" s="221"/>
      <c r="C1165" s="222"/>
      <c r="D1165" s="200" t="s">
        <v>227</v>
      </c>
      <c r="E1165" s="223" t="s">
        <v>1</v>
      </c>
      <c r="F1165" s="224" t="s">
        <v>229</v>
      </c>
      <c r="G1165" s="222"/>
      <c r="H1165" s="225">
        <v>5.83</v>
      </c>
      <c r="I1165" s="226"/>
      <c r="J1165" s="222"/>
      <c r="K1165" s="222"/>
      <c r="L1165" s="227"/>
      <c r="M1165" s="228"/>
      <c r="N1165" s="229"/>
      <c r="O1165" s="229"/>
      <c r="P1165" s="229"/>
      <c r="Q1165" s="229"/>
      <c r="R1165" s="229"/>
      <c r="S1165" s="229"/>
      <c r="T1165" s="230"/>
      <c r="AT1165" s="231" t="s">
        <v>227</v>
      </c>
      <c r="AU1165" s="231" t="s">
        <v>84</v>
      </c>
      <c r="AV1165" s="14" t="s">
        <v>153</v>
      </c>
      <c r="AW1165" s="14" t="s">
        <v>33</v>
      </c>
      <c r="AX1165" s="14" t="s">
        <v>84</v>
      </c>
      <c r="AY1165" s="231" t="s">
        <v>132</v>
      </c>
    </row>
    <row r="1166" spans="1:65" s="2" customFormat="1" ht="16.5" customHeight="1">
      <c r="A1166" s="33"/>
      <c r="B1166" s="34"/>
      <c r="C1166" s="186" t="s">
        <v>1586</v>
      </c>
      <c r="D1166" s="186" t="s">
        <v>135</v>
      </c>
      <c r="E1166" s="187" t="s">
        <v>1587</v>
      </c>
      <c r="F1166" s="188" t="s">
        <v>1588</v>
      </c>
      <c r="G1166" s="189" t="s">
        <v>226</v>
      </c>
      <c r="H1166" s="190">
        <v>5.83</v>
      </c>
      <c r="I1166" s="191"/>
      <c r="J1166" s="192">
        <f>ROUND(I1166*H1166,2)</f>
        <v>0</v>
      </c>
      <c r="K1166" s="193"/>
      <c r="L1166" s="38"/>
      <c r="M1166" s="194" t="s">
        <v>1</v>
      </c>
      <c r="N1166" s="195" t="s">
        <v>42</v>
      </c>
      <c r="O1166" s="70"/>
      <c r="P1166" s="196">
        <f>O1166*H1166</f>
        <v>0</v>
      </c>
      <c r="Q1166" s="196">
        <v>0</v>
      </c>
      <c r="R1166" s="196">
        <f>Q1166*H1166</f>
        <v>0</v>
      </c>
      <c r="S1166" s="196">
        <v>0</v>
      </c>
      <c r="T1166" s="197">
        <f>S1166*H1166</f>
        <v>0</v>
      </c>
      <c r="U1166" s="33"/>
      <c r="V1166" s="33"/>
      <c r="W1166" s="33"/>
      <c r="X1166" s="33"/>
      <c r="Y1166" s="33"/>
      <c r="Z1166" s="33"/>
      <c r="AA1166" s="33"/>
      <c r="AB1166" s="33"/>
      <c r="AC1166" s="33"/>
      <c r="AD1166" s="33"/>
      <c r="AE1166" s="33"/>
      <c r="AR1166" s="198" t="s">
        <v>182</v>
      </c>
      <c r="AT1166" s="198" t="s">
        <v>135</v>
      </c>
      <c r="AU1166" s="198" t="s">
        <v>84</v>
      </c>
      <c r="AY1166" s="16" t="s">
        <v>132</v>
      </c>
      <c r="BE1166" s="199">
        <f>IF(N1166="základní",J1166,0)</f>
        <v>0</v>
      </c>
      <c r="BF1166" s="199">
        <f>IF(N1166="snížená",J1166,0)</f>
        <v>0</v>
      </c>
      <c r="BG1166" s="199">
        <f>IF(N1166="zákl. přenesená",J1166,0)</f>
        <v>0</v>
      </c>
      <c r="BH1166" s="199">
        <f>IF(N1166="sníž. přenesená",J1166,0)</f>
        <v>0</v>
      </c>
      <c r="BI1166" s="199">
        <f>IF(N1166="nulová",J1166,0)</f>
        <v>0</v>
      </c>
      <c r="BJ1166" s="16" t="s">
        <v>84</v>
      </c>
      <c r="BK1166" s="199">
        <f>ROUND(I1166*H1166,2)</f>
        <v>0</v>
      </c>
      <c r="BL1166" s="16" t="s">
        <v>182</v>
      </c>
      <c r="BM1166" s="198" t="s">
        <v>1589</v>
      </c>
    </row>
    <row r="1167" spans="1:65" s="2" customFormat="1" ht="10">
      <c r="A1167" s="33"/>
      <c r="B1167" s="34"/>
      <c r="C1167" s="35"/>
      <c r="D1167" s="200" t="s">
        <v>141</v>
      </c>
      <c r="E1167" s="35"/>
      <c r="F1167" s="201" t="s">
        <v>1588</v>
      </c>
      <c r="G1167" s="35"/>
      <c r="H1167" s="35"/>
      <c r="I1167" s="202"/>
      <c r="J1167" s="35"/>
      <c r="K1167" s="35"/>
      <c r="L1167" s="38"/>
      <c r="M1167" s="203"/>
      <c r="N1167" s="204"/>
      <c r="O1167" s="70"/>
      <c r="P1167" s="70"/>
      <c r="Q1167" s="70"/>
      <c r="R1167" s="70"/>
      <c r="S1167" s="70"/>
      <c r="T1167" s="71"/>
      <c r="U1167" s="33"/>
      <c r="V1167" s="33"/>
      <c r="W1167" s="33"/>
      <c r="X1167" s="33"/>
      <c r="Y1167" s="33"/>
      <c r="Z1167" s="33"/>
      <c r="AA1167" s="33"/>
      <c r="AB1167" s="33"/>
      <c r="AC1167" s="33"/>
      <c r="AD1167" s="33"/>
      <c r="AE1167" s="33"/>
      <c r="AT1167" s="16" t="s">
        <v>141</v>
      </c>
      <c r="AU1167" s="16" t="s">
        <v>84</v>
      </c>
    </row>
    <row r="1168" spans="1:65" s="12" customFormat="1" ht="25.9" customHeight="1">
      <c r="B1168" s="170"/>
      <c r="C1168" s="171"/>
      <c r="D1168" s="172" t="s">
        <v>76</v>
      </c>
      <c r="E1168" s="173" t="s">
        <v>1590</v>
      </c>
      <c r="F1168" s="173" t="s">
        <v>1591</v>
      </c>
      <c r="G1168" s="171"/>
      <c r="H1168" s="171"/>
      <c r="I1168" s="174"/>
      <c r="J1168" s="175">
        <f>BK1168</f>
        <v>0</v>
      </c>
      <c r="K1168" s="171"/>
      <c r="L1168" s="176"/>
      <c r="M1168" s="177"/>
      <c r="N1168" s="178"/>
      <c r="O1168" s="178"/>
      <c r="P1168" s="179">
        <f>SUM(P1169:P1170)</f>
        <v>0</v>
      </c>
      <c r="Q1168" s="178"/>
      <c r="R1168" s="179">
        <f>SUM(R1169:R1170)</f>
        <v>0</v>
      </c>
      <c r="S1168" s="178"/>
      <c r="T1168" s="180">
        <f>SUM(T1169:T1170)</f>
        <v>0</v>
      </c>
      <c r="AR1168" s="181" t="s">
        <v>84</v>
      </c>
      <c r="AT1168" s="182" t="s">
        <v>76</v>
      </c>
      <c r="AU1168" s="182" t="s">
        <v>77</v>
      </c>
      <c r="AY1168" s="181" t="s">
        <v>132</v>
      </c>
      <c r="BK1168" s="183">
        <f>SUM(BK1169:BK1170)</f>
        <v>0</v>
      </c>
    </row>
    <row r="1169" spans="1:65" s="2" customFormat="1" ht="16.5" customHeight="1">
      <c r="A1169" s="33"/>
      <c r="B1169" s="34"/>
      <c r="C1169" s="186" t="s">
        <v>902</v>
      </c>
      <c r="D1169" s="186" t="s">
        <v>135</v>
      </c>
      <c r="E1169" s="187" t="s">
        <v>1592</v>
      </c>
      <c r="F1169" s="188" t="s">
        <v>1593</v>
      </c>
      <c r="G1169" s="189" t="s">
        <v>226</v>
      </c>
      <c r="H1169" s="190">
        <v>231.733</v>
      </c>
      <c r="I1169" s="191"/>
      <c r="J1169" s="192">
        <f>ROUND(I1169*H1169,2)</f>
        <v>0</v>
      </c>
      <c r="K1169" s="193"/>
      <c r="L1169" s="38"/>
      <c r="M1169" s="194" t="s">
        <v>1</v>
      </c>
      <c r="N1169" s="195" t="s">
        <v>42</v>
      </c>
      <c r="O1169" s="70"/>
      <c r="P1169" s="196">
        <f>O1169*H1169</f>
        <v>0</v>
      </c>
      <c r="Q1169" s="196">
        <v>0</v>
      </c>
      <c r="R1169" s="196">
        <f>Q1169*H1169</f>
        <v>0</v>
      </c>
      <c r="S1169" s="196">
        <v>0</v>
      </c>
      <c r="T1169" s="197">
        <f>S1169*H1169</f>
        <v>0</v>
      </c>
      <c r="U1169" s="33"/>
      <c r="V1169" s="33"/>
      <c r="W1169" s="33"/>
      <c r="X1169" s="33"/>
      <c r="Y1169" s="33"/>
      <c r="Z1169" s="33"/>
      <c r="AA1169" s="33"/>
      <c r="AB1169" s="33"/>
      <c r="AC1169" s="33"/>
      <c r="AD1169" s="33"/>
      <c r="AE1169" s="33"/>
      <c r="AR1169" s="198" t="s">
        <v>153</v>
      </c>
      <c r="AT1169" s="198" t="s">
        <v>135</v>
      </c>
      <c r="AU1169" s="198" t="s">
        <v>84</v>
      </c>
      <c r="AY1169" s="16" t="s">
        <v>132</v>
      </c>
      <c r="BE1169" s="199">
        <f>IF(N1169="základní",J1169,0)</f>
        <v>0</v>
      </c>
      <c r="BF1169" s="199">
        <f>IF(N1169="snížená",J1169,0)</f>
        <v>0</v>
      </c>
      <c r="BG1169" s="199">
        <f>IF(N1169="zákl. přenesená",J1169,0)</f>
        <v>0</v>
      </c>
      <c r="BH1169" s="199">
        <f>IF(N1169="sníž. přenesená",J1169,0)</f>
        <v>0</v>
      </c>
      <c r="BI1169" s="199">
        <f>IF(N1169="nulová",J1169,0)</f>
        <v>0</v>
      </c>
      <c r="BJ1169" s="16" t="s">
        <v>84</v>
      </c>
      <c r="BK1169" s="199">
        <f>ROUND(I1169*H1169,2)</f>
        <v>0</v>
      </c>
      <c r="BL1169" s="16" t="s">
        <v>153</v>
      </c>
      <c r="BM1169" s="198" t="s">
        <v>1594</v>
      </c>
    </row>
    <row r="1170" spans="1:65" s="2" customFormat="1" ht="10">
      <c r="A1170" s="33"/>
      <c r="B1170" s="34"/>
      <c r="C1170" s="35"/>
      <c r="D1170" s="200" t="s">
        <v>141</v>
      </c>
      <c r="E1170" s="35"/>
      <c r="F1170" s="201" t="s">
        <v>1593</v>
      </c>
      <c r="G1170" s="35"/>
      <c r="H1170" s="35"/>
      <c r="I1170" s="202"/>
      <c r="J1170" s="35"/>
      <c r="K1170" s="35"/>
      <c r="L1170" s="38"/>
      <c r="M1170" s="206"/>
      <c r="N1170" s="207"/>
      <c r="O1170" s="208"/>
      <c r="P1170" s="208"/>
      <c r="Q1170" s="208"/>
      <c r="R1170" s="208"/>
      <c r="S1170" s="208"/>
      <c r="T1170" s="209"/>
      <c r="U1170" s="33"/>
      <c r="V1170" s="33"/>
      <c r="W1170" s="33"/>
      <c r="X1170" s="33"/>
      <c r="Y1170" s="33"/>
      <c r="Z1170" s="33"/>
      <c r="AA1170" s="33"/>
      <c r="AB1170" s="33"/>
      <c r="AC1170" s="33"/>
      <c r="AD1170" s="33"/>
      <c r="AE1170" s="33"/>
      <c r="AT1170" s="16" t="s">
        <v>141</v>
      </c>
      <c r="AU1170" s="16" t="s">
        <v>84</v>
      </c>
    </row>
    <row r="1171" spans="1:65" s="2" customFormat="1" ht="7" customHeight="1">
      <c r="A1171" s="33"/>
      <c r="B1171" s="53"/>
      <c r="C1171" s="54"/>
      <c r="D1171" s="54"/>
      <c r="E1171" s="54"/>
      <c r="F1171" s="54"/>
      <c r="G1171" s="54"/>
      <c r="H1171" s="54"/>
      <c r="I1171" s="54"/>
      <c r="J1171" s="54"/>
      <c r="K1171" s="54"/>
      <c r="L1171" s="38"/>
      <c r="M1171" s="33"/>
      <c r="O1171" s="33"/>
      <c r="P1171" s="33"/>
      <c r="Q1171" s="33"/>
      <c r="R1171" s="33"/>
      <c r="S1171" s="33"/>
      <c r="T1171" s="33"/>
      <c r="U1171" s="33"/>
      <c r="V1171" s="33"/>
      <c r="W1171" s="33"/>
      <c r="X1171" s="33"/>
      <c r="Y1171" s="33"/>
      <c r="Z1171" s="33"/>
      <c r="AA1171" s="33"/>
      <c r="AB1171" s="33"/>
      <c r="AC1171" s="33"/>
      <c r="AD1171" s="33"/>
      <c r="AE1171" s="33"/>
    </row>
  </sheetData>
  <sheetProtection algorithmName="SHA-512" hashValue="rss6Zz2XKQ7GzbDWOwUIEP4XAanbQHLuBQxErjgJeLRMd24qagVvmShywDBk79SYp/lB5oFU9rq7a1MqfcTFtQ==" saltValue="aXzC+NgkPXqQxZXdg0VTEx8bUa7OrKSlxcHDXZiBDLe+kJGt3U4tFtqys6UhcNlLeJ5ZkJ8NfwOecjhm1oaNGA==" spinCount="100000" sheet="1" objects="1" scenarios="1" formatColumns="0" formatRows="0" autoFilter="0"/>
  <autoFilter ref="C144:K1170"/>
  <mergeCells count="9">
    <mergeCell ref="E87:H87"/>
    <mergeCell ref="E135:H135"/>
    <mergeCell ref="E137:H13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48"/>
  <sheetViews>
    <sheetView showGridLines="0" topLeftCell="A195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93</v>
      </c>
    </row>
    <row r="3" spans="1:46" s="1" customFormat="1" ht="7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5" hidden="1" customHeight="1">
      <c r="B4" s="19"/>
      <c r="D4" s="109" t="s">
        <v>106</v>
      </c>
      <c r="L4" s="19"/>
      <c r="M4" s="110" t="s">
        <v>10</v>
      </c>
      <c r="AT4" s="16" t="s">
        <v>4</v>
      </c>
    </row>
    <row r="5" spans="1:46" s="1" customFormat="1" ht="7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77" t="str">
        <f>'Rekapitulace stavby'!K6</f>
        <v>Vybudování učeben a zázemí pro  školní družinu ZŠ B. Němcové</v>
      </c>
      <c r="F7" s="278"/>
      <c r="G7" s="278"/>
      <c r="H7" s="278"/>
      <c r="L7" s="19"/>
    </row>
    <row r="8" spans="1:46" s="2" customFormat="1" ht="12" hidden="1" customHeight="1">
      <c r="A8" s="33"/>
      <c r="B8" s="38"/>
      <c r="C8" s="33"/>
      <c r="D8" s="111" t="s">
        <v>107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79" t="s">
        <v>1595</v>
      </c>
      <c r="F9" s="280"/>
      <c r="G9" s="280"/>
      <c r="H9" s="280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20</v>
      </c>
      <c r="E12" s="33"/>
      <c r="F12" s="112" t="s">
        <v>35</v>
      </c>
      <c r="G12" s="33"/>
      <c r="H12" s="33"/>
      <c r="I12" s="111" t="s">
        <v>22</v>
      </c>
      <c r="J12" s="113" t="str">
        <f>'Rekapitulace stavby'!AN8</f>
        <v>9. 2. 2023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>00246476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tr">
        <f>IF('Rekapitulace stavby'!E11="","",'Rekapitulace stavby'!E11)</f>
        <v>Město Dačice</v>
      </c>
      <c r="F15" s="33"/>
      <c r="G15" s="33"/>
      <c r="H15" s="33"/>
      <c r="I15" s="111" t="s">
        <v>28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tr">
        <f>IF('Rekapitulace stavby'!E17="","",'Rekapitulace stavby'!E17)</f>
        <v>Ing. arch. Miroslav Dvořák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83" t="s">
        <v>1</v>
      </c>
      <c r="F27" s="283"/>
      <c r="G27" s="283"/>
      <c r="H27" s="283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7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hidden="1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ROUND(J123,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hidden="1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hidden="1" customHeight="1">
      <c r="A33" s="33"/>
      <c r="B33" s="38"/>
      <c r="C33" s="33"/>
      <c r="D33" s="121" t="s">
        <v>41</v>
      </c>
      <c r="E33" s="111" t="s">
        <v>42</v>
      </c>
      <c r="F33" s="122">
        <f>ROUND((SUM(BE123:BE647)),  2)</f>
        <v>0</v>
      </c>
      <c r="G33" s="33"/>
      <c r="H33" s="33"/>
      <c r="I33" s="123">
        <v>0.21</v>
      </c>
      <c r="J33" s="122">
        <f>ROUND(((SUM(BE123:BE647))*I33),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111" t="s">
        <v>43</v>
      </c>
      <c r="F34" s="122">
        <f>ROUND((SUM(BF123:BF647)),  2)</f>
        <v>0</v>
      </c>
      <c r="G34" s="33"/>
      <c r="H34" s="33"/>
      <c r="I34" s="123">
        <v>0.15</v>
      </c>
      <c r="J34" s="122">
        <f>ROUND(((SUM(BF123:BF647))*I34),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ROUND((SUM(BG123:BG647)),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ROUND((SUM(BH123:BH647)),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ROUND((SUM(BI123:BI647)),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hidden="1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hidden="1" customHeight="1">
      <c r="B41" s="19"/>
      <c r="L41" s="19"/>
    </row>
    <row r="42" spans="1:31" s="1" customFormat="1" ht="14.4" hidden="1" customHeight="1">
      <c r="B42" s="19"/>
      <c r="L42" s="19"/>
    </row>
    <row r="43" spans="1:31" s="1" customFormat="1" ht="14.4" hidden="1" customHeight="1">
      <c r="B43" s="19"/>
      <c r="L43" s="19"/>
    </row>
    <row r="44" spans="1:31" s="1" customFormat="1" ht="14.4" hidden="1" customHeight="1">
      <c r="B44" s="19"/>
      <c r="L44" s="19"/>
    </row>
    <row r="45" spans="1:31" s="1" customFormat="1" ht="14.4" hidden="1" customHeight="1">
      <c r="B45" s="19"/>
      <c r="L45" s="19"/>
    </row>
    <row r="46" spans="1:31" s="1" customFormat="1" ht="14.4" hidden="1" customHeight="1">
      <c r="B46" s="19"/>
      <c r="L46" s="19"/>
    </row>
    <row r="47" spans="1:31" s="1" customFormat="1" ht="14.4" hidden="1" customHeight="1">
      <c r="B47" s="19"/>
      <c r="L47" s="19"/>
    </row>
    <row r="48" spans="1:31" s="1" customFormat="1" ht="14.4" hidden="1" customHeight="1">
      <c r="B48" s="19"/>
      <c r="L48" s="19"/>
    </row>
    <row r="49" spans="1:31" s="1" customFormat="1" ht="14.4" hidden="1" customHeight="1">
      <c r="B49" s="19"/>
      <c r="L49" s="19"/>
    </row>
    <row r="50" spans="1:31" s="2" customFormat="1" ht="14.4" hidden="1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0" hidden="1">
      <c r="B51" s="19"/>
      <c r="L51" s="19"/>
    </row>
    <row r="52" spans="1:31" ht="10" hidden="1">
      <c r="B52" s="19"/>
      <c r="L52" s="19"/>
    </row>
    <row r="53" spans="1:31" ht="10" hidden="1">
      <c r="B53" s="19"/>
      <c r="L53" s="19"/>
    </row>
    <row r="54" spans="1:31" ht="10" hidden="1">
      <c r="B54" s="19"/>
      <c r="L54" s="19"/>
    </row>
    <row r="55" spans="1:31" ht="10" hidden="1">
      <c r="B55" s="19"/>
      <c r="L55" s="19"/>
    </row>
    <row r="56" spans="1:31" ht="10" hidden="1">
      <c r="B56" s="19"/>
      <c r="L56" s="19"/>
    </row>
    <row r="57" spans="1:31" ht="10" hidden="1">
      <c r="B57" s="19"/>
      <c r="L57" s="19"/>
    </row>
    <row r="58" spans="1:31" ht="10" hidden="1">
      <c r="B58" s="19"/>
      <c r="L58" s="19"/>
    </row>
    <row r="59" spans="1:31" ht="10" hidden="1">
      <c r="B59" s="19"/>
      <c r="L59" s="19"/>
    </row>
    <row r="60" spans="1:31" ht="10" hidden="1">
      <c r="B60" s="19"/>
      <c r="L60" s="19"/>
    </row>
    <row r="61" spans="1:31" s="2" customFormat="1" ht="12.5" hidden="1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" hidden="1">
      <c r="B62" s="19"/>
      <c r="L62" s="19"/>
    </row>
    <row r="63" spans="1:31" ht="10" hidden="1">
      <c r="B63" s="19"/>
      <c r="L63" s="19"/>
    </row>
    <row r="64" spans="1:31" ht="10" hidden="1">
      <c r="B64" s="19"/>
      <c r="L64" s="19"/>
    </row>
    <row r="65" spans="1:31" s="2" customFormat="1" ht="13" hidden="1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" hidden="1">
      <c r="B66" s="19"/>
      <c r="L66" s="19"/>
    </row>
    <row r="67" spans="1:31" ht="10" hidden="1">
      <c r="B67" s="19"/>
      <c r="L67" s="19"/>
    </row>
    <row r="68" spans="1:31" ht="10" hidden="1">
      <c r="B68" s="19"/>
      <c r="L68" s="19"/>
    </row>
    <row r="69" spans="1:31" ht="10" hidden="1">
      <c r="B69" s="19"/>
      <c r="L69" s="19"/>
    </row>
    <row r="70" spans="1:31" ht="10" hidden="1">
      <c r="B70" s="19"/>
      <c r="L70" s="19"/>
    </row>
    <row r="71" spans="1:31" ht="10" hidden="1">
      <c r="B71" s="19"/>
      <c r="L71" s="19"/>
    </row>
    <row r="72" spans="1:31" ht="10" hidden="1">
      <c r="B72" s="19"/>
      <c r="L72" s="19"/>
    </row>
    <row r="73" spans="1:31" ht="10" hidden="1">
      <c r="B73" s="19"/>
      <c r="L73" s="19"/>
    </row>
    <row r="74" spans="1:31" ht="10" hidden="1">
      <c r="B74" s="19"/>
      <c r="L74" s="19"/>
    </row>
    <row r="75" spans="1:31" ht="10" hidden="1">
      <c r="B75" s="19"/>
      <c r="L75" s="19"/>
    </row>
    <row r="76" spans="1:31" s="2" customFormat="1" ht="12.5" hidden="1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0" hidden="1"/>
    <row r="79" spans="1:31" ht="10" hidden="1"/>
    <row r="80" spans="1:31" ht="10" hidden="1"/>
    <row r="81" spans="1:47" s="2" customFormat="1" ht="7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4" t="str">
        <f>E7</f>
        <v>Vybudování učeben a zázemí pro  školní družinu ZŠ B. Němcové</v>
      </c>
      <c r="F85" s="285"/>
      <c r="G85" s="285"/>
      <c r="H85" s="28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36" t="str">
        <f>E9</f>
        <v>23/043 - ZTI, plyn</v>
      </c>
      <c r="F87" s="286"/>
      <c r="G87" s="286"/>
      <c r="H87" s="28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9. 2. 2023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65" customHeight="1">
      <c r="A91" s="33"/>
      <c r="B91" s="34"/>
      <c r="C91" s="28" t="s">
        <v>24</v>
      </c>
      <c r="D91" s="35"/>
      <c r="E91" s="35"/>
      <c r="F91" s="26" t="str">
        <f>E15</f>
        <v>Město Dačice</v>
      </c>
      <c r="G91" s="35"/>
      <c r="H91" s="35"/>
      <c r="I91" s="28" t="s">
        <v>31</v>
      </c>
      <c r="J91" s="31" t="str">
        <f>E21</f>
        <v>Ing. arch. Miroslav Dvořák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110</v>
      </c>
      <c r="D94" s="143"/>
      <c r="E94" s="143"/>
      <c r="F94" s="143"/>
      <c r="G94" s="143"/>
      <c r="H94" s="143"/>
      <c r="I94" s="143"/>
      <c r="J94" s="144" t="s">
        <v>111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45" t="s">
        <v>112</v>
      </c>
      <c r="D96" s="35"/>
      <c r="E96" s="35"/>
      <c r="F96" s="35"/>
      <c r="G96" s="35"/>
      <c r="H96" s="35"/>
      <c r="I96" s="35"/>
      <c r="J96" s="83">
        <f>J123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113</v>
      </c>
    </row>
    <row r="97" spans="1:31" s="9" customFormat="1" ht="25" customHeight="1">
      <c r="B97" s="146"/>
      <c r="C97" s="147"/>
      <c r="D97" s="148" t="s">
        <v>1596</v>
      </c>
      <c r="E97" s="149"/>
      <c r="F97" s="149"/>
      <c r="G97" s="149"/>
      <c r="H97" s="149"/>
      <c r="I97" s="149"/>
      <c r="J97" s="150">
        <f>J124</f>
        <v>0</v>
      </c>
      <c r="K97" s="147"/>
      <c r="L97" s="151"/>
    </row>
    <row r="98" spans="1:31" s="9" customFormat="1" ht="25" customHeight="1">
      <c r="B98" s="146"/>
      <c r="C98" s="147"/>
      <c r="D98" s="148" t="s">
        <v>1597</v>
      </c>
      <c r="E98" s="149"/>
      <c r="F98" s="149"/>
      <c r="G98" s="149"/>
      <c r="H98" s="149"/>
      <c r="I98" s="149"/>
      <c r="J98" s="150">
        <f>J165</f>
        <v>0</v>
      </c>
      <c r="K98" s="147"/>
      <c r="L98" s="151"/>
    </row>
    <row r="99" spans="1:31" s="9" customFormat="1" ht="25" customHeight="1">
      <c r="B99" s="146"/>
      <c r="C99" s="147"/>
      <c r="D99" s="148" t="s">
        <v>207</v>
      </c>
      <c r="E99" s="149"/>
      <c r="F99" s="149"/>
      <c r="G99" s="149"/>
      <c r="H99" s="149"/>
      <c r="I99" s="149"/>
      <c r="J99" s="150">
        <f>J251</f>
        <v>0</v>
      </c>
      <c r="K99" s="147"/>
      <c r="L99" s="151"/>
    </row>
    <row r="100" spans="1:31" s="9" customFormat="1" ht="25" customHeight="1">
      <c r="B100" s="146"/>
      <c r="C100" s="147"/>
      <c r="D100" s="148" t="s">
        <v>210</v>
      </c>
      <c r="E100" s="149"/>
      <c r="F100" s="149"/>
      <c r="G100" s="149"/>
      <c r="H100" s="149"/>
      <c r="I100" s="149"/>
      <c r="J100" s="150">
        <f>J256</f>
        <v>0</v>
      </c>
      <c r="K100" s="147"/>
      <c r="L100" s="151"/>
    </row>
    <row r="101" spans="1:31" s="9" customFormat="1" ht="25" customHeight="1">
      <c r="B101" s="146"/>
      <c r="C101" s="147"/>
      <c r="D101" s="148" t="s">
        <v>1598</v>
      </c>
      <c r="E101" s="149"/>
      <c r="F101" s="149"/>
      <c r="G101" s="149"/>
      <c r="H101" s="149"/>
      <c r="I101" s="149"/>
      <c r="J101" s="150">
        <f>J281</f>
        <v>0</v>
      </c>
      <c r="K101" s="147"/>
      <c r="L101" s="151"/>
    </row>
    <row r="102" spans="1:31" s="9" customFormat="1" ht="25" customHeight="1">
      <c r="B102" s="146"/>
      <c r="C102" s="147"/>
      <c r="D102" s="148" t="s">
        <v>1599</v>
      </c>
      <c r="E102" s="149"/>
      <c r="F102" s="149"/>
      <c r="G102" s="149"/>
      <c r="H102" s="149"/>
      <c r="I102" s="149"/>
      <c r="J102" s="150">
        <f>J378</f>
        <v>0</v>
      </c>
      <c r="K102" s="147"/>
      <c r="L102" s="151"/>
    </row>
    <row r="103" spans="1:31" s="9" customFormat="1" ht="25" customHeight="1">
      <c r="B103" s="146"/>
      <c r="C103" s="147"/>
      <c r="D103" s="148" t="s">
        <v>1600</v>
      </c>
      <c r="E103" s="149"/>
      <c r="F103" s="149"/>
      <c r="G103" s="149"/>
      <c r="H103" s="149"/>
      <c r="I103" s="149"/>
      <c r="J103" s="150">
        <f>J515</f>
        <v>0</v>
      </c>
      <c r="K103" s="147"/>
      <c r="L103" s="151"/>
    </row>
    <row r="104" spans="1:31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7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7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5" customHeight="1">
      <c r="A110" s="33"/>
      <c r="B110" s="34"/>
      <c r="C110" s="22" t="s">
        <v>116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7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84" t="str">
        <f>E7</f>
        <v>Vybudování učeben a zázemí pro  školní družinu ZŠ B. Němcové</v>
      </c>
      <c r="F113" s="285"/>
      <c r="G113" s="285"/>
      <c r="H113" s="28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107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36" t="str">
        <f>E9</f>
        <v>23/043 - ZTI, plyn</v>
      </c>
      <c r="F115" s="286"/>
      <c r="G115" s="286"/>
      <c r="H115" s="286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7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F12</f>
        <v xml:space="preserve"> </v>
      </c>
      <c r="G117" s="35"/>
      <c r="H117" s="35"/>
      <c r="I117" s="28" t="s">
        <v>22</v>
      </c>
      <c r="J117" s="65" t="str">
        <f>IF(J12="","",J12)</f>
        <v>9. 2. 2023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7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5.65" customHeight="1">
      <c r="A119" s="33"/>
      <c r="B119" s="34"/>
      <c r="C119" s="28" t="s">
        <v>24</v>
      </c>
      <c r="D119" s="35"/>
      <c r="E119" s="35"/>
      <c r="F119" s="26" t="str">
        <f>E15</f>
        <v>Město Dačice</v>
      </c>
      <c r="G119" s="35"/>
      <c r="H119" s="35"/>
      <c r="I119" s="28" t="s">
        <v>31</v>
      </c>
      <c r="J119" s="31" t="str">
        <f>E21</f>
        <v>Ing. arch. Miroslav Dvořák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15" customHeight="1">
      <c r="A120" s="33"/>
      <c r="B120" s="34"/>
      <c r="C120" s="28" t="s">
        <v>29</v>
      </c>
      <c r="D120" s="35"/>
      <c r="E120" s="35"/>
      <c r="F120" s="26" t="str">
        <f>IF(E18="","",E18)</f>
        <v>Vyplň údaj</v>
      </c>
      <c r="G120" s="35"/>
      <c r="H120" s="35"/>
      <c r="I120" s="28" t="s">
        <v>34</v>
      </c>
      <c r="J120" s="31" t="str">
        <f>E24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2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58"/>
      <c r="B122" s="159"/>
      <c r="C122" s="160" t="s">
        <v>117</v>
      </c>
      <c r="D122" s="161" t="s">
        <v>62</v>
      </c>
      <c r="E122" s="161" t="s">
        <v>58</v>
      </c>
      <c r="F122" s="161" t="s">
        <v>59</v>
      </c>
      <c r="G122" s="161" t="s">
        <v>118</v>
      </c>
      <c r="H122" s="161" t="s">
        <v>119</v>
      </c>
      <c r="I122" s="161" t="s">
        <v>120</v>
      </c>
      <c r="J122" s="162" t="s">
        <v>111</v>
      </c>
      <c r="K122" s="163" t="s">
        <v>121</v>
      </c>
      <c r="L122" s="164"/>
      <c r="M122" s="74" t="s">
        <v>1</v>
      </c>
      <c r="N122" s="75" t="s">
        <v>41</v>
      </c>
      <c r="O122" s="75" t="s">
        <v>122</v>
      </c>
      <c r="P122" s="75" t="s">
        <v>123</v>
      </c>
      <c r="Q122" s="75" t="s">
        <v>124</v>
      </c>
      <c r="R122" s="75" t="s">
        <v>125</v>
      </c>
      <c r="S122" s="75" t="s">
        <v>126</v>
      </c>
      <c r="T122" s="76" t="s">
        <v>127</v>
      </c>
      <c r="U122" s="158"/>
      <c r="V122" s="158"/>
      <c r="W122" s="158"/>
      <c r="X122" s="158"/>
      <c r="Y122" s="158"/>
      <c r="Z122" s="158"/>
      <c r="AA122" s="158"/>
      <c r="AB122" s="158"/>
      <c r="AC122" s="158"/>
      <c r="AD122" s="158"/>
      <c r="AE122" s="158"/>
    </row>
    <row r="123" spans="1:65" s="2" customFormat="1" ht="22.75" customHeight="1">
      <c r="A123" s="33"/>
      <c r="B123" s="34"/>
      <c r="C123" s="81" t="s">
        <v>128</v>
      </c>
      <c r="D123" s="35"/>
      <c r="E123" s="35"/>
      <c r="F123" s="35"/>
      <c r="G123" s="35"/>
      <c r="H123" s="35"/>
      <c r="I123" s="35"/>
      <c r="J123" s="165">
        <f>BK123</f>
        <v>0</v>
      </c>
      <c r="K123" s="35"/>
      <c r="L123" s="38"/>
      <c r="M123" s="77"/>
      <c r="N123" s="166"/>
      <c r="O123" s="78"/>
      <c r="P123" s="167">
        <f>P124+P165+P251+P256+P281+P378+P515</f>
        <v>0</v>
      </c>
      <c r="Q123" s="78"/>
      <c r="R123" s="167">
        <f>R124+R165+R251+R256+R281+R378+R515</f>
        <v>0</v>
      </c>
      <c r="S123" s="78"/>
      <c r="T123" s="168">
        <f>T124+T165+T251+T256+T281+T378+T515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76</v>
      </c>
      <c r="AU123" s="16" t="s">
        <v>113</v>
      </c>
      <c r="BK123" s="169">
        <f>BK124+BK165+BK251+BK256+BK281+BK378+BK515</f>
        <v>0</v>
      </c>
    </row>
    <row r="124" spans="1:65" s="12" customFormat="1" ht="25.9" customHeight="1">
      <c r="B124" s="170"/>
      <c r="C124" s="171"/>
      <c r="D124" s="172" t="s">
        <v>76</v>
      </c>
      <c r="E124" s="173" t="s">
        <v>84</v>
      </c>
      <c r="F124" s="173" t="s">
        <v>1601</v>
      </c>
      <c r="G124" s="171"/>
      <c r="H124" s="171"/>
      <c r="I124" s="174"/>
      <c r="J124" s="175">
        <f>BK124</f>
        <v>0</v>
      </c>
      <c r="K124" s="171"/>
      <c r="L124" s="176"/>
      <c r="M124" s="177"/>
      <c r="N124" s="178"/>
      <c r="O124" s="178"/>
      <c r="P124" s="179">
        <f>SUM(P125:P164)</f>
        <v>0</v>
      </c>
      <c r="Q124" s="178"/>
      <c r="R124" s="179">
        <f>SUM(R125:R164)</f>
        <v>0</v>
      </c>
      <c r="S124" s="178"/>
      <c r="T124" s="180">
        <f>SUM(T125:T164)</f>
        <v>0</v>
      </c>
      <c r="AR124" s="181" t="s">
        <v>84</v>
      </c>
      <c r="AT124" s="182" t="s">
        <v>76</v>
      </c>
      <c r="AU124" s="182" t="s">
        <v>77</v>
      </c>
      <c r="AY124" s="181" t="s">
        <v>132</v>
      </c>
      <c r="BK124" s="183">
        <f>SUM(BK125:BK164)</f>
        <v>0</v>
      </c>
    </row>
    <row r="125" spans="1:65" s="2" customFormat="1" ht="16.5" customHeight="1">
      <c r="A125" s="33"/>
      <c r="B125" s="34"/>
      <c r="C125" s="186" t="s">
        <v>84</v>
      </c>
      <c r="D125" s="186" t="s">
        <v>135</v>
      </c>
      <c r="E125" s="187" t="s">
        <v>1602</v>
      </c>
      <c r="F125" s="188" t="s">
        <v>1603</v>
      </c>
      <c r="G125" s="189" t="s">
        <v>245</v>
      </c>
      <c r="H125" s="190">
        <v>266.14</v>
      </c>
      <c r="I125" s="191"/>
      <c r="J125" s="192">
        <f>ROUND(I125*H125,2)</f>
        <v>0</v>
      </c>
      <c r="K125" s="193"/>
      <c r="L125" s="38"/>
      <c r="M125" s="194" t="s">
        <v>1</v>
      </c>
      <c r="N125" s="195" t="s">
        <v>42</v>
      </c>
      <c r="O125" s="70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153</v>
      </c>
      <c r="AT125" s="198" t="s">
        <v>135</v>
      </c>
      <c r="AU125" s="198" t="s">
        <v>84</v>
      </c>
      <c r="AY125" s="16" t="s">
        <v>132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6" t="s">
        <v>84</v>
      </c>
      <c r="BK125" s="199">
        <f>ROUND(I125*H125,2)</f>
        <v>0</v>
      </c>
      <c r="BL125" s="16" t="s">
        <v>153</v>
      </c>
      <c r="BM125" s="198" t="s">
        <v>86</v>
      </c>
    </row>
    <row r="126" spans="1:65" s="2" customFormat="1" ht="10">
      <c r="A126" s="33"/>
      <c r="B126" s="34"/>
      <c r="C126" s="35"/>
      <c r="D126" s="200" t="s">
        <v>141</v>
      </c>
      <c r="E126" s="35"/>
      <c r="F126" s="201" t="s">
        <v>1603</v>
      </c>
      <c r="G126" s="35"/>
      <c r="H126" s="35"/>
      <c r="I126" s="202"/>
      <c r="J126" s="35"/>
      <c r="K126" s="35"/>
      <c r="L126" s="38"/>
      <c r="M126" s="203"/>
      <c r="N126" s="204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141</v>
      </c>
      <c r="AU126" s="16" t="s">
        <v>84</v>
      </c>
    </row>
    <row r="127" spans="1:65" s="13" customFormat="1" ht="10">
      <c r="B127" s="210"/>
      <c r="C127" s="211"/>
      <c r="D127" s="200" t="s">
        <v>227</v>
      </c>
      <c r="E127" s="212" t="s">
        <v>1</v>
      </c>
      <c r="F127" s="213" t="s">
        <v>1604</v>
      </c>
      <c r="G127" s="211"/>
      <c r="H127" s="214">
        <v>266.14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227</v>
      </c>
      <c r="AU127" s="220" t="s">
        <v>84</v>
      </c>
      <c r="AV127" s="13" t="s">
        <v>86</v>
      </c>
      <c r="AW127" s="13" t="s">
        <v>33</v>
      </c>
      <c r="AX127" s="13" t="s">
        <v>77</v>
      </c>
      <c r="AY127" s="220" t="s">
        <v>132</v>
      </c>
    </row>
    <row r="128" spans="1:65" s="14" customFormat="1" ht="10">
      <c r="B128" s="221"/>
      <c r="C128" s="222"/>
      <c r="D128" s="200" t="s">
        <v>227</v>
      </c>
      <c r="E128" s="223" t="s">
        <v>1</v>
      </c>
      <c r="F128" s="224" t="s">
        <v>229</v>
      </c>
      <c r="G128" s="222"/>
      <c r="H128" s="225">
        <v>266.14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227</v>
      </c>
      <c r="AU128" s="231" t="s">
        <v>84</v>
      </c>
      <c r="AV128" s="14" t="s">
        <v>153</v>
      </c>
      <c r="AW128" s="14" t="s">
        <v>33</v>
      </c>
      <c r="AX128" s="14" t="s">
        <v>84</v>
      </c>
      <c r="AY128" s="231" t="s">
        <v>132</v>
      </c>
    </row>
    <row r="129" spans="1:65" s="2" customFormat="1" ht="21.75" customHeight="1">
      <c r="A129" s="33"/>
      <c r="B129" s="34"/>
      <c r="C129" s="186" t="s">
        <v>86</v>
      </c>
      <c r="D129" s="186" t="s">
        <v>135</v>
      </c>
      <c r="E129" s="187" t="s">
        <v>1605</v>
      </c>
      <c r="F129" s="188" t="s">
        <v>1606</v>
      </c>
      <c r="G129" s="189" t="s">
        <v>245</v>
      </c>
      <c r="H129" s="190">
        <v>266.02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42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153</v>
      </c>
      <c r="AT129" s="198" t="s">
        <v>135</v>
      </c>
      <c r="AU129" s="198" t="s">
        <v>84</v>
      </c>
      <c r="AY129" s="16" t="s">
        <v>132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84</v>
      </c>
      <c r="BK129" s="199">
        <f>ROUND(I129*H129,2)</f>
        <v>0</v>
      </c>
      <c r="BL129" s="16" t="s">
        <v>153</v>
      </c>
      <c r="BM129" s="198" t="s">
        <v>153</v>
      </c>
    </row>
    <row r="130" spans="1:65" s="2" customFormat="1" ht="10">
      <c r="A130" s="33"/>
      <c r="B130" s="34"/>
      <c r="C130" s="35"/>
      <c r="D130" s="200" t="s">
        <v>141</v>
      </c>
      <c r="E130" s="35"/>
      <c r="F130" s="201" t="s">
        <v>1606</v>
      </c>
      <c r="G130" s="35"/>
      <c r="H130" s="35"/>
      <c r="I130" s="202"/>
      <c r="J130" s="35"/>
      <c r="K130" s="35"/>
      <c r="L130" s="38"/>
      <c r="M130" s="203"/>
      <c r="N130" s="204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141</v>
      </c>
      <c r="AU130" s="16" t="s">
        <v>84</v>
      </c>
    </row>
    <row r="131" spans="1:65" s="13" customFormat="1" ht="10">
      <c r="B131" s="210"/>
      <c r="C131" s="211"/>
      <c r="D131" s="200" t="s">
        <v>227</v>
      </c>
      <c r="E131" s="212" t="s">
        <v>1</v>
      </c>
      <c r="F131" s="213" t="s">
        <v>1607</v>
      </c>
      <c r="G131" s="211"/>
      <c r="H131" s="214">
        <v>266.02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227</v>
      </c>
      <c r="AU131" s="220" t="s">
        <v>84</v>
      </c>
      <c r="AV131" s="13" t="s">
        <v>86</v>
      </c>
      <c r="AW131" s="13" t="s">
        <v>33</v>
      </c>
      <c r="AX131" s="13" t="s">
        <v>77</v>
      </c>
      <c r="AY131" s="220" t="s">
        <v>132</v>
      </c>
    </row>
    <row r="132" spans="1:65" s="14" customFormat="1" ht="10">
      <c r="B132" s="221"/>
      <c r="C132" s="222"/>
      <c r="D132" s="200" t="s">
        <v>227</v>
      </c>
      <c r="E132" s="223" t="s">
        <v>1</v>
      </c>
      <c r="F132" s="224" t="s">
        <v>229</v>
      </c>
      <c r="G132" s="222"/>
      <c r="H132" s="225">
        <v>266.02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227</v>
      </c>
      <c r="AU132" s="231" t="s">
        <v>84</v>
      </c>
      <c r="AV132" s="14" t="s">
        <v>153</v>
      </c>
      <c r="AW132" s="14" t="s">
        <v>33</v>
      </c>
      <c r="AX132" s="14" t="s">
        <v>84</v>
      </c>
      <c r="AY132" s="231" t="s">
        <v>132</v>
      </c>
    </row>
    <row r="133" spans="1:65" s="2" customFormat="1" ht="16.5" customHeight="1">
      <c r="A133" s="33"/>
      <c r="B133" s="34"/>
      <c r="C133" s="186" t="s">
        <v>149</v>
      </c>
      <c r="D133" s="186" t="s">
        <v>135</v>
      </c>
      <c r="E133" s="187" t="s">
        <v>1608</v>
      </c>
      <c r="F133" s="188" t="s">
        <v>1609</v>
      </c>
      <c r="G133" s="189" t="s">
        <v>245</v>
      </c>
      <c r="H133" s="190">
        <v>2.5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42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153</v>
      </c>
      <c r="AT133" s="198" t="s">
        <v>135</v>
      </c>
      <c r="AU133" s="198" t="s">
        <v>84</v>
      </c>
      <c r="AY133" s="16" t="s">
        <v>132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84</v>
      </c>
      <c r="BK133" s="199">
        <f>ROUND(I133*H133,2)</f>
        <v>0</v>
      </c>
      <c r="BL133" s="16" t="s">
        <v>153</v>
      </c>
      <c r="BM133" s="198" t="s">
        <v>161</v>
      </c>
    </row>
    <row r="134" spans="1:65" s="2" customFormat="1" ht="10">
      <c r="A134" s="33"/>
      <c r="B134" s="34"/>
      <c r="C134" s="35"/>
      <c r="D134" s="200" t="s">
        <v>141</v>
      </c>
      <c r="E134" s="35"/>
      <c r="F134" s="201" t="s">
        <v>1609</v>
      </c>
      <c r="G134" s="35"/>
      <c r="H134" s="35"/>
      <c r="I134" s="202"/>
      <c r="J134" s="35"/>
      <c r="K134" s="35"/>
      <c r="L134" s="38"/>
      <c r="M134" s="203"/>
      <c r="N134" s="204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141</v>
      </c>
      <c r="AU134" s="16" t="s">
        <v>84</v>
      </c>
    </row>
    <row r="135" spans="1:65" s="13" customFormat="1" ht="10">
      <c r="B135" s="210"/>
      <c r="C135" s="211"/>
      <c r="D135" s="200" t="s">
        <v>227</v>
      </c>
      <c r="E135" s="212" t="s">
        <v>1</v>
      </c>
      <c r="F135" s="213" t="s">
        <v>1610</v>
      </c>
      <c r="G135" s="211"/>
      <c r="H135" s="214">
        <v>2.5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227</v>
      </c>
      <c r="AU135" s="220" t="s">
        <v>84</v>
      </c>
      <c r="AV135" s="13" t="s">
        <v>86</v>
      </c>
      <c r="AW135" s="13" t="s">
        <v>33</v>
      </c>
      <c r="AX135" s="13" t="s">
        <v>77</v>
      </c>
      <c r="AY135" s="220" t="s">
        <v>132</v>
      </c>
    </row>
    <row r="136" spans="1:65" s="14" customFormat="1" ht="10">
      <c r="B136" s="221"/>
      <c r="C136" s="222"/>
      <c r="D136" s="200" t="s">
        <v>227</v>
      </c>
      <c r="E136" s="223" t="s">
        <v>1</v>
      </c>
      <c r="F136" s="224" t="s">
        <v>229</v>
      </c>
      <c r="G136" s="222"/>
      <c r="H136" s="225">
        <v>2.5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227</v>
      </c>
      <c r="AU136" s="231" t="s">
        <v>84</v>
      </c>
      <c r="AV136" s="14" t="s">
        <v>153</v>
      </c>
      <c r="AW136" s="14" t="s">
        <v>33</v>
      </c>
      <c r="AX136" s="14" t="s">
        <v>84</v>
      </c>
      <c r="AY136" s="231" t="s">
        <v>132</v>
      </c>
    </row>
    <row r="137" spans="1:65" s="2" customFormat="1" ht="16.5" customHeight="1">
      <c r="A137" s="33"/>
      <c r="B137" s="34"/>
      <c r="C137" s="186" t="s">
        <v>153</v>
      </c>
      <c r="D137" s="186" t="s">
        <v>135</v>
      </c>
      <c r="E137" s="187" t="s">
        <v>1611</v>
      </c>
      <c r="F137" s="188" t="s">
        <v>1612</v>
      </c>
      <c r="G137" s="189" t="s">
        <v>245</v>
      </c>
      <c r="H137" s="190">
        <v>2.5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42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153</v>
      </c>
      <c r="AT137" s="198" t="s">
        <v>135</v>
      </c>
      <c r="AU137" s="198" t="s">
        <v>84</v>
      </c>
      <c r="AY137" s="16" t="s">
        <v>132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84</v>
      </c>
      <c r="BK137" s="199">
        <f>ROUND(I137*H137,2)</f>
        <v>0</v>
      </c>
      <c r="BL137" s="16" t="s">
        <v>153</v>
      </c>
      <c r="BM137" s="198" t="s">
        <v>165</v>
      </c>
    </row>
    <row r="138" spans="1:65" s="2" customFormat="1" ht="10">
      <c r="A138" s="33"/>
      <c r="B138" s="34"/>
      <c r="C138" s="35"/>
      <c r="D138" s="200" t="s">
        <v>141</v>
      </c>
      <c r="E138" s="35"/>
      <c r="F138" s="201" t="s">
        <v>1612</v>
      </c>
      <c r="G138" s="35"/>
      <c r="H138" s="35"/>
      <c r="I138" s="202"/>
      <c r="J138" s="35"/>
      <c r="K138" s="35"/>
      <c r="L138" s="38"/>
      <c r="M138" s="203"/>
      <c r="N138" s="204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141</v>
      </c>
      <c r="AU138" s="16" t="s">
        <v>84</v>
      </c>
    </row>
    <row r="139" spans="1:65" s="13" customFormat="1" ht="10">
      <c r="B139" s="210"/>
      <c r="C139" s="211"/>
      <c r="D139" s="200" t="s">
        <v>227</v>
      </c>
      <c r="E139" s="212" t="s">
        <v>1</v>
      </c>
      <c r="F139" s="213" t="s">
        <v>1610</v>
      </c>
      <c r="G139" s="211"/>
      <c r="H139" s="214">
        <v>2.5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227</v>
      </c>
      <c r="AU139" s="220" t="s">
        <v>84</v>
      </c>
      <c r="AV139" s="13" t="s">
        <v>86</v>
      </c>
      <c r="AW139" s="13" t="s">
        <v>33</v>
      </c>
      <c r="AX139" s="13" t="s">
        <v>77</v>
      </c>
      <c r="AY139" s="220" t="s">
        <v>132</v>
      </c>
    </row>
    <row r="140" spans="1:65" s="14" customFormat="1" ht="10">
      <c r="B140" s="221"/>
      <c r="C140" s="222"/>
      <c r="D140" s="200" t="s">
        <v>227</v>
      </c>
      <c r="E140" s="223" t="s">
        <v>1</v>
      </c>
      <c r="F140" s="224" t="s">
        <v>229</v>
      </c>
      <c r="G140" s="222"/>
      <c r="H140" s="225">
        <v>2.5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227</v>
      </c>
      <c r="AU140" s="231" t="s">
        <v>84</v>
      </c>
      <c r="AV140" s="14" t="s">
        <v>153</v>
      </c>
      <c r="AW140" s="14" t="s">
        <v>33</v>
      </c>
      <c r="AX140" s="14" t="s">
        <v>84</v>
      </c>
      <c r="AY140" s="231" t="s">
        <v>132</v>
      </c>
    </row>
    <row r="141" spans="1:65" s="2" customFormat="1" ht="21.75" customHeight="1">
      <c r="A141" s="33"/>
      <c r="B141" s="34"/>
      <c r="C141" s="186" t="s">
        <v>131</v>
      </c>
      <c r="D141" s="186" t="s">
        <v>135</v>
      </c>
      <c r="E141" s="187" t="s">
        <v>1613</v>
      </c>
      <c r="F141" s="188" t="s">
        <v>1614</v>
      </c>
      <c r="G141" s="189" t="s">
        <v>226</v>
      </c>
      <c r="H141" s="190">
        <v>36</v>
      </c>
      <c r="I141" s="191"/>
      <c r="J141" s="192">
        <f>ROUND(I141*H141,2)</f>
        <v>0</v>
      </c>
      <c r="K141" s="193"/>
      <c r="L141" s="38"/>
      <c r="M141" s="194" t="s">
        <v>1</v>
      </c>
      <c r="N141" s="195" t="s">
        <v>42</v>
      </c>
      <c r="O141" s="70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153</v>
      </c>
      <c r="AT141" s="198" t="s">
        <v>135</v>
      </c>
      <c r="AU141" s="198" t="s">
        <v>84</v>
      </c>
      <c r="AY141" s="16" t="s">
        <v>132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84</v>
      </c>
      <c r="BK141" s="199">
        <f>ROUND(I141*H141,2)</f>
        <v>0</v>
      </c>
      <c r="BL141" s="16" t="s">
        <v>153</v>
      </c>
      <c r="BM141" s="198" t="s">
        <v>170</v>
      </c>
    </row>
    <row r="142" spans="1:65" s="2" customFormat="1" ht="10">
      <c r="A142" s="33"/>
      <c r="B142" s="34"/>
      <c r="C142" s="35"/>
      <c r="D142" s="200" t="s">
        <v>141</v>
      </c>
      <c r="E142" s="35"/>
      <c r="F142" s="201" t="s">
        <v>1614</v>
      </c>
      <c r="G142" s="35"/>
      <c r="H142" s="35"/>
      <c r="I142" s="202"/>
      <c r="J142" s="35"/>
      <c r="K142" s="35"/>
      <c r="L142" s="38"/>
      <c r="M142" s="203"/>
      <c r="N142" s="204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141</v>
      </c>
      <c r="AU142" s="16" t="s">
        <v>84</v>
      </c>
    </row>
    <row r="143" spans="1:65" s="13" customFormat="1" ht="10">
      <c r="B143" s="210"/>
      <c r="C143" s="211"/>
      <c r="D143" s="200" t="s">
        <v>227</v>
      </c>
      <c r="E143" s="212" t="s">
        <v>1</v>
      </c>
      <c r="F143" s="213" t="s">
        <v>1615</v>
      </c>
      <c r="G143" s="211"/>
      <c r="H143" s="214">
        <v>36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227</v>
      </c>
      <c r="AU143" s="220" t="s">
        <v>84</v>
      </c>
      <c r="AV143" s="13" t="s">
        <v>86</v>
      </c>
      <c r="AW143" s="13" t="s">
        <v>33</v>
      </c>
      <c r="AX143" s="13" t="s">
        <v>77</v>
      </c>
      <c r="AY143" s="220" t="s">
        <v>132</v>
      </c>
    </row>
    <row r="144" spans="1:65" s="14" customFormat="1" ht="10">
      <c r="B144" s="221"/>
      <c r="C144" s="222"/>
      <c r="D144" s="200" t="s">
        <v>227</v>
      </c>
      <c r="E144" s="223" t="s">
        <v>1</v>
      </c>
      <c r="F144" s="224" t="s">
        <v>229</v>
      </c>
      <c r="G144" s="222"/>
      <c r="H144" s="225">
        <v>36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227</v>
      </c>
      <c r="AU144" s="231" t="s">
        <v>84</v>
      </c>
      <c r="AV144" s="14" t="s">
        <v>153</v>
      </c>
      <c r="AW144" s="14" t="s">
        <v>33</v>
      </c>
      <c r="AX144" s="14" t="s">
        <v>84</v>
      </c>
      <c r="AY144" s="231" t="s">
        <v>132</v>
      </c>
    </row>
    <row r="145" spans="1:65" s="2" customFormat="1" ht="21.75" customHeight="1">
      <c r="A145" s="33"/>
      <c r="B145" s="34"/>
      <c r="C145" s="186" t="s">
        <v>161</v>
      </c>
      <c r="D145" s="186" t="s">
        <v>135</v>
      </c>
      <c r="E145" s="187" t="s">
        <v>1616</v>
      </c>
      <c r="F145" s="188" t="s">
        <v>1617</v>
      </c>
      <c r="G145" s="189" t="s">
        <v>226</v>
      </c>
      <c r="H145" s="190">
        <v>36</v>
      </c>
      <c r="I145" s="191"/>
      <c r="J145" s="192">
        <f>ROUND(I145*H145,2)</f>
        <v>0</v>
      </c>
      <c r="K145" s="193"/>
      <c r="L145" s="38"/>
      <c r="M145" s="194" t="s">
        <v>1</v>
      </c>
      <c r="N145" s="195" t="s">
        <v>42</v>
      </c>
      <c r="O145" s="70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153</v>
      </c>
      <c r="AT145" s="198" t="s">
        <v>135</v>
      </c>
      <c r="AU145" s="198" t="s">
        <v>84</v>
      </c>
      <c r="AY145" s="16" t="s">
        <v>132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84</v>
      </c>
      <c r="BK145" s="199">
        <f>ROUND(I145*H145,2)</f>
        <v>0</v>
      </c>
      <c r="BL145" s="16" t="s">
        <v>153</v>
      </c>
      <c r="BM145" s="198" t="s">
        <v>173</v>
      </c>
    </row>
    <row r="146" spans="1:65" s="2" customFormat="1" ht="10">
      <c r="A146" s="33"/>
      <c r="B146" s="34"/>
      <c r="C146" s="35"/>
      <c r="D146" s="200" t="s">
        <v>141</v>
      </c>
      <c r="E146" s="35"/>
      <c r="F146" s="201" t="s">
        <v>1617</v>
      </c>
      <c r="G146" s="35"/>
      <c r="H146" s="35"/>
      <c r="I146" s="202"/>
      <c r="J146" s="35"/>
      <c r="K146" s="35"/>
      <c r="L146" s="38"/>
      <c r="M146" s="203"/>
      <c r="N146" s="204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141</v>
      </c>
      <c r="AU146" s="16" t="s">
        <v>84</v>
      </c>
    </row>
    <row r="147" spans="1:65" s="13" customFormat="1" ht="10">
      <c r="B147" s="210"/>
      <c r="C147" s="211"/>
      <c r="D147" s="200" t="s">
        <v>227</v>
      </c>
      <c r="E147" s="212" t="s">
        <v>1</v>
      </c>
      <c r="F147" s="213" t="s">
        <v>1615</v>
      </c>
      <c r="G147" s="211"/>
      <c r="H147" s="214">
        <v>36</v>
      </c>
      <c r="I147" s="215"/>
      <c r="J147" s="211"/>
      <c r="K147" s="211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227</v>
      </c>
      <c r="AU147" s="220" t="s">
        <v>84</v>
      </c>
      <c r="AV147" s="13" t="s">
        <v>86</v>
      </c>
      <c r="AW147" s="13" t="s">
        <v>33</v>
      </c>
      <c r="AX147" s="13" t="s">
        <v>77</v>
      </c>
      <c r="AY147" s="220" t="s">
        <v>132</v>
      </c>
    </row>
    <row r="148" spans="1:65" s="14" customFormat="1" ht="10">
      <c r="B148" s="221"/>
      <c r="C148" s="222"/>
      <c r="D148" s="200" t="s">
        <v>227</v>
      </c>
      <c r="E148" s="223" t="s">
        <v>1</v>
      </c>
      <c r="F148" s="224" t="s">
        <v>229</v>
      </c>
      <c r="G148" s="222"/>
      <c r="H148" s="225">
        <v>36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227</v>
      </c>
      <c r="AU148" s="231" t="s">
        <v>84</v>
      </c>
      <c r="AV148" s="14" t="s">
        <v>153</v>
      </c>
      <c r="AW148" s="14" t="s">
        <v>33</v>
      </c>
      <c r="AX148" s="14" t="s">
        <v>84</v>
      </c>
      <c r="AY148" s="231" t="s">
        <v>132</v>
      </c>
    </row>
    <row r="149" spans="1:65" s="2" customFormat="1" ht="16.5" customHeight="1">
      <c r="A149" s="33"/>
      <c r="B149" s="34"/>
      <c r="C149" s="186" t="s">
        <v>167</v>
      </c>
      <c r="D149" s="186" t="s">
        <v>135</v>
      </c>
      <c r="E149" s="187" t="s">
        <v>1618</v>
      </c>
      <c r="F149" s="188" t="s">
        <v>1619</v>
      </c>
      <c r="G149" s="189" t="s">
        <v>245</v>
      </c>
      <c r="H149" s="190">
        <v>180.04</v>
      </c>
      <c r="I149" s="191"/>
      <c r="J149" s="192">
        <f>ROUND(I149*H149,2)</f>
        <v>0</v>
      </c>
      <c r="K149" s="193"/>
      <c r="L149" s="38"/>
      <c r="M149" s="194" t="s">
        <v>1</v>
      </c>
      <c r="N149" s="195" t="s">
        <v>42</v>
      </c>
      <c r="O149" s="70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8" t="s">
        <v>153</v>
      </c>
      <c r="AT149" s="198" t="s">
        <v>135</v>
      </c>
      <c r="AU149" s="198" t="s">
        <v>84</v>
      </c>
      <c r="AY149" s="16" t="s">
        <v>132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6" t="s">
        <v>84</v>
      </c>
      <c r="BK149" s="199">
        <f>ROUND(I149*H149,2)</f>
        <v>0</v>
      </c>
      <c r="BL149" s="16" t="s">
        <v>153</v>
      </c>
      <c r="BM149" s="198" t="s">
        <v>178</v>
      </c>
    </row>
    <row r="150" spans="1:65" s="2" customFormat="1" ht="10">
      <c r="A150" s="33"/>
      <c r="B150" s="34"/>
      <c r="C150" s="35"/>
      <c r="D150" s="200" t="s">
        <v>141</v>
      </c>
      <c r="E150" s="35"/>
      <c r="F150" s="201" t="s">
        <v>1619</v>
      </c>
      <c r="G150" s="35"/>
      <c r="H150" s="35"/>
      <c r="I150" s="202"/>
      <c r="J150" s="35"/>
      <c r="K150" s="35"/>
      <c r="L150" s="38"/>
      <c r="M150" s="203"/>
      <c r="N150" s="204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141</v>
      </c>
      <c r="AU150" s="16" t="s">
        <v>84</v>
      </c>
    </row>
    <row r="151" spans="1:65" s="13" customFormat="1" ht="10">
      <c r="B151" s="210"/>
      <c r="C151" s="211"/>
      <c r="D151" s="200" t="s">
        <v>227</v>
      </c>
      <c r="E151" s="212" t="s">
        <v>1</v>
      </c>
      <c r="F151" s="213" t="s">
        <v>1620</v>
      </c>
      <c r="G151" s="211"/>
      <c r="H151" s="214">
        <v>180.04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227</v>
      </c>
      <c r="AU151" s="220" t="s">
        <v>84</v>
      </c>
      <c r="AV151" s="13" t="s">
        <v>86</v>
      </c>
      <c r="AW151" s="13" t="s">
        <v>33</v>
      </c>
      <c r="AX151" s="13" t="s">
        <v>77</v>
      </c>
      <c r="AY151" s="220" t="s">
        <v>132</v>
      </c>
    </row>
    <row r="152" spans="1:65" s="14" customFormat="1" ht="10">
      <c r="B152" s="221"/>
      <c r="C152" s="222"/>
      <c r="D152" s="200" t="s">
        <v>227</v>
      </c>
      <c r="E152" s="223" t="s">
        <v>1</v>
      </c>
      <c r="F152" s="224" t="s">
        <v>229</v>
      </c>
      <c r="G152" s="222"/>
      <c r="H152" s="225">
        <v>180.04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227</v>
      </c>
      <c r="AU152" s="231" t="s">
        <v>84</v>
      </c>
      <c r="AV152" s="14" t="s">
        <v>153</v>
      </c>
      <c r="AW152" s="14" t="s">
        <v>33</v>
      </c>
      <c r="AX152" s="14" t="s">
        <v>84</v>
      </c>
      <c r="AY152" s="231" t="s">
        <v>132</v>
      </c>
    </row>
    <row r="153" spans="1:65" s="2" customFormat="1" ht="24.15" customHeight="1">
      <c r="A153" s="33"/>
      <c r="B153" s="34"/>
      <c r="C153" s="186" t="s">
        <v>165</v>
      </c>
      <c r="D153" s="186" t="s">
        <v>135</v>
      </c>
      <c r="E153" s="187" t="s">
        <v>1621</v>
      </c>
      <c r="F153" s="188" t="s">
        <v>1622</v>
      </c>
      <c r="G153" s="189" t="s">
        <v>245</v>
      </c>
      <c r="H153" s="190">
        <v>72.599999999999994</v>
      </c>
      <c r="I153" s="191"/>
      <c r="J153" s="192">
        <f>ROUND(I153*H153,2)</f>
        <v>0</v>
      </c>
      <c r="K153" s="193"/>
      <c r="L153" s="38"/>
      <c r="M153" s="194" t="s">
        <v>1</v>
      </c>
      <c r="N153" s="195" t="s">
        <v>42</v>
      </c>
      <c r="O153" s="70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8" t="s">
        <v>153</v>
      </c>
      <c r="AT153" s="198" t="s">
        <v>135</v>
      </c>
      <c r="AU153" s="198" t="s">
        <v>84</v>
      </c>
      <c r="AY153" s="16" t="s">
        <v>132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6" t="s">
        <v>84</v>
      </c>
      <c r="BK153" s="199">
        <f>ROUND(I153*H153,2)</f>
        <v>0</v>
      </c>
      <c r="BL153" s="16" t="s">
        <v>153</v>
      </c>
      <c r="BM153" s="198" t="s">
        <v>182</v>
      </c>
    </row>
    <row r="154" spans="1:65" s="2" customFormat="1" ht="18">
      <c r="A154" s="33"/>
      <c r="B154" s="34"/>
      <c r="C154" s="35"/>
      <c r="D154" s="200" t="s">
        <v>141</v>
      </c>
      <c r="E154" s="35"/>
      <c r="F154" s="201" t="s">
        <v>1622</v>
      </c>
      <c r="G154" s="35"/>
      <c r="H154" s="35"/>
      <c r="I154" s="202"/>
      <c r="J154" s="35"/>
      <c r="K154" s="35"/>
      <c r="L154" s="38"/>
      <c r="M154" s="203"/>
      <c r="N154" s="204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141</v>
      </c>
      <c r="AU154" s="16" t="s">
        <v>84</v>
      </c>
    </row>
    <row r="155" spans="1:65" s="13" customFormat="1" ht="10">
      <c r="B155" s="210"/>
      <c r="C155" s="211"/>
      <c r="D155" s="200" t="s">
        <v>227</v>
      </c>
      <c r="E155" s="212" t="s">
        <v>1</v>
      </c>
      <c r="F155" s="213" t="s">
        <v>1623</v>
      </c>
      <c r="G155" s="211"/>
      <c r="H155" s="214">
        <v>72.599999999999994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227</v>
      </c>
      <c r="AU155" s="220" t="s">
        <v>84</v>
      </c>
      <c r="AV155" s="13" t="s">
        <v>86</v>
      </c>
      <c r="AW155" s="13" t="s">
        <v>33</v>
      </c>
      <c r="AX155" s="13" t="s">
        <v>77</v>
      </c>
      <c r="AY155" s="220" t="s">
        <v>132</v>
      </c>
    </row>
    <row r="156" spans="1:65" s="14" customFormat="1" ht="10">
      <c r="B156" s="221"/>
      <c r="C156" s="222"/>
      <c r="D156" s="200" t="s">
        <v>227</v>
      </c>
      <c r="E156" s="223" t="s">
        <v>1</v>
      </c>
      <c r="F156" s="224" t="s">
        <v>229</v>
      </c>
      <c r="G156" s="222"/>
      <c r="H156" s="225">
        <v>72.599999999999994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227</v>
      </c>
      <c r="AU156" s="231" t="s">
        <v>84</v>
      </c>
      <c r="AV156" s="14" t="s">
        <v>153</v>
      </c>
      <c r="AW156" s="14" t="s">
        <v>33</v>
      </c>
      <c r="AX156" s="14" t="s">
        <v>84</v>
      </c>
      <c r="AY156" s="231" t="s">
        <v>132</v>
      </c>
    </row>
    <row r="157" spans="1:65" s="2" customFormat="1" ht="21.75" customHeight="1">
      <c r="A157" s="33"/>
      <c r="B157" s="34"/>
      <c r="C157" s="186" t="s">
        <v>175</v>
      </c>
      <c r="D157" s="186" t="s">
        <v>135</v>
      </c>
      <c r="E157" s="187" t="s">
        <v>1624</v>
      </c>
      <c r="F157" s="188" t="s">
        <v>282</v>
      </c>
      <c r="G157" s="189" t="s">
        <v>245</v>
      </c>
      <c r="H157" s="190">
        <v>86</v>
      </c>
      <c r="I157" s="191"/>
      <c r="J157" s="192">
        <f>ROUND(I157*H157,2)</f>
        <v>0</v>
      </c>
      <c r="K157" s="193"/>
      <c r="L157" s="38"/>
      <c r="M157" s="194" t="s">
        <v>1</v>
      </c>
      <c r="N157" s="195" t="s">
        <v>42</v>
      </c>
      <c r="O157" s="70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8" t="s">
        <v>153</v>
      </c>
      <c r="AT157" s="198" t="s">
        <v>135</v>
      </c>
      <c r="AU157" s="198" t="s">
        <v>84</v>
      </c>
      <c r="AY157" s="16" t="s">
        <v>132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6" t="s">
        <v>84</v>
      </c>
      <c r="BK157" s="199">
        <f>ROUND(I157*H157,2)</f>
        <v>0</v>
      </c>
      <c r="BL157" s="16" t="s">
        <v>153</v>
      </c>
      <c r="BM157" s="198" t="s">
        <v>187</v>
      </c>
    </row>
    <row r="158" spans="1:65" s="2" customFormat="1" ht="10">
      <c r="A158" s="33"/>
      <c r="B158" s="34"/>
      <c r="C158" s="35"/>
      <c r="D158" s="200" t="s">
        <v>141</v>
      </c>
      <c r="E158" s="35"/>
      <c r="F158" s="201" t="s">
        <v>282</v>
      </c>
      <c r="G158" s="35"/>
      <c r="H158" s="35"/>
      <c r="I158" s="202"/>
      <c r="J158" s="35"/>
      <c r="K158" s="35"/>
      <c r="L158" s="38"/>
      <c r="M158" s="203"/>
      <c r="N158" s="204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141</v>
      </c>
      <c r="AU158" s="16" t="s">
        <v>84</v>
      </c>
    </row>
    <row r="159" spans="1:65" s="13" customFormat="1" ht="10">
      <c r="B159" s="210"/>
      <c r="C159" s="211"/>
      <c r="D159" s="200" t="s">
        <v>227</v>
      </c>
      <c r="E159" s="212" t="s">
        <v>1</v>
      </c>
      <c r="F159" s="213" t="s">
        <v>1625</v>
      </c>
      <c r="G159" s="211"/>
      <c r="H159" s="214">
        <v>86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227</v>
      </c>
      <c r="AU159" s="220" t="s">
        <v>84</v>
      </c>
      <c r="AV159" s="13" t="s">
        <v>86</v>
      </c>
      <c r="AW159" s="13" t="s">
        <v>33</v>
      </c>
      <c r="AX159" s="13" t="s">
        <v>77</v>
      </c>
      <c r="AY159" s="220" t="s">
        <v>132</v>
      </c>
    </row>
    <row r="160" spans="1:65" s="14" customFormat="1" ht="10">
      <c r="B160" s="221"/>
      <c r="C160" s="222"/>
      <c r="D160" s="200" t="s">
        <v>227</v>
      </c>
      <c r="E160" s="223" t="s">
        <v>1</v>
      </c>
      <c r="F160" s="224" t="s">
        <v>229</v>
      </c>
      <c r="G160" s="222"/>
      <c r="H160" s="225">
        <v>86</v>
      </c>
      <c r="I160" s="226"/>
      <c r="J160" s="222"/>
      <c r="K160" s="222"/>
      <c r="L160" s="227"/>
      <c r="M160" s="228"/>
      <c r="N160" s="229"/>
      <c r="O160" s="229"/>
      <c r="P160" s="229"/>
      <c r="Q160" s="229"/>
      <c r="R160" s="229"/>
      <c r="S160" s="229"/>
      <c r="T160" s="230"/>
      <c r="AT160" s="231" t="s">
        <v>227</v>
      </c>
      <c r="AU160" s="231" t="s">
        <v>84</v>
      </c>
      <c r="AV160" s="14" t="s">
        <v>153</v>
      </c>
      <c r="AW160" s="14" t="s">
        <v>33</v>
      </c>
      <c r="AX160" s="14" t="s">
        <v>84</v>
      </c>
      <c r="AY160" s="231" t="s">
        <v>132</v>
      </c>
    </row>
    <row r="161" spans="1:65" s="2" customFormat="1" ht="24.15" customHeight="1">
      <c r="A161" s="33"/>
      <c r="B161" s="34"/>
      <c r="C161" s="186" t="s">
        <v>170</v>
      </c>
      <c r="D161" s="186" t="s">
        <v>135</v>
      </c>
      <c r="E161" s="187" t="s">
        <v>1626</v>
      </c>
      <c r="F161" s="188" t="s">
        <v>1627</v>
      </c>
      <c r="G161" s="189" t="s">
        <v>245</v>
      </c>
      <c r="H161" s="190">
        <v>86</v>
      </c>
      <c r="I161" s="191"/>
      <c r="J161" s="192">
        <f>ROUND(I161*H161,2)</f>
        <v>0</v>
      </c>
      <c r="K161" s="193"/>
      <c r="L161" s="38"/>
      <c r="M161" s="194" t="s">
        <v>1</v>
      </c>
      <c r="N161" s="195" t="s">
        <v>42</v>
      </c>
      <c r="O161" s="70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8" t="s">
        <v>153</v>
      </c>
      <c r="AT161" s="198" t="s">
        <v>135</v>
      </c>
      <c r="AU161" s="198" t="s">
        <v>84</v>
      </c>
      <c r="AY161" s="16" t="s">
        <v>132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6" t="s">
        <v>84</v>
      </c>
      <c r="BK161" s="199">
        <f>ROUND(I161*H161,2)</f>
        <v>0</v>
      </c>
      <c r="BL161" s="16" t="s">
        <v>153</v>
      </c>
      <c r="BM161" s="198" t="s">
        <v>191</v>
      </c>
    </row>
    <row r="162" spans="1:65" s="2" customFormat="1" ht="10">
      <c r="A162" s="33"/>
      <c r="B162" s="34"/>
      <c r="C162" s="35"/>
      <c r="D162" s="200" t="s">
        <v>141</v>
      </c>
      <c r="E162" s="35"/>
      <c r="F162" s="201" t="s">
        <v>1627</v>
      </c>
      <c r="G162" s="35"/>
      <c r="H162" s="35"/>
      <c r="I162" s="202"/>
      <c r="J162" s="35"/>
      <c r="K162" s="35"/>
      <c r="L162" s="38"/>
      <c r="M162" s="203"/>
      <c r="N162" s="204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141</v>
      </c>
      <c r="AU162" s="16" t="s">
        <v>84</v>
      </c>
    </row>
    <row r="163" spans="1:65" s="13" customFormat="1" ht="10">
      <c r="B163" s="210"/>
      <c r="C163" s="211"/>
      <c r="D163" s="200" t="s">
        <v>227</v>
      </c>
      <c r="E163" s="212" t="s">
        <v>1</v>
      </c>
      <c r="F163" s="213" t="s">
        <v>1625</v>
      </c>
      <c r="G163" s="211"/>
      <c r="H163" s="214">
        <v>86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227</v>
      </c>
      <c r="AU163" s="220" t="s">
        <v>84</v>
      </c>
      <c r="AV163" s="13" t="s">
        <v>86</v>
      </c>
      <c r="AW163" s="13" t="s">
        <v>33</v>
      </c>
      <c r="AX163" s="13" t="s">
        <v>77</v>
      </c>
      <c r="AY163" s="220" t="s">
        <v>132</v>
      </c>
    </row>
    <row r="164" spans="1:65" s="14" customFormat="1" ht="10">
      <c r="B164" s="221"/>
      <c r="C164" s="222"/>
      <c r="D164" s="200" t="s">
        <v>227</v>
      </c>
      <c r="E164" s="223" t="s">
        <v>1</v>
      </c>
      <c r="F164" s="224" t="s">
        <v>229</v>
      </c>
      <c r="G164" s="222"/>
      <c r="H164" s="225">
        <v>86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227</v>
      </c>
      <c r="AU164" s="231" t="s">
        <v>84</v>
      </c>
      <c r="AV164" s="14" t="s">
        <v>153</v>
      </c>
      <c r="AW164" s="14" t="s">
        <v>33</v>
      </c>
      <c r="AX164" s="14" t="s">
        <v>84</v>
      </c>
      <c r="AY164" s="231" t="s">
        <v>132</v>
      </c>
    </row>
    <row r="165" spans="1:65" s="12" customFormat="1" ht="25.9" customHeight="1">
      <c r="B165" s="170"/>
      <c r="C165" s="171"/>
      <c r="D165" s="172" t="s">
        <v>76</v>
      </c>
      <c r="E165" s="173" t="s">
        <v>165</v>
      </c>
      <c r="F165" s="173" t="s">
        <v>1628</v>
      </c>
      <c r="G165" s="171"/>
      <c r="H165" s="171"/>
      <c r="I165" s="174"/>
      <c r="J165" s="175">
        <f>BK165</f>
        <v>0</v>
      </c>
      <c r="K165" s="171"/>
      <c r="L165" s="176"/>
      <c r="M165" s="177"/>
      <c r="N165" s="178"/>
      <c r="O165" s="178"/>
      <c r="P165" s="179">
        <f>SUM(P166:P250)</f>
        <v>0</v>
      </c>
      <c r="Q165" s="178"/>
      <c r="R165" s="179">
        <f>SUM(R166:R250)</f>
        <v>0</v>
      </c>
      <c r="S165" s="178"/>
      <c r="T165" s="180">
        <f>SUM(T166:T250)</f>
        <v>0</v>
      </c>
      <c r="AR165" s="181" t="s">
        <v>84</v>
      </c>
      <c r="AT165" s="182" t="s">
        <v>76</v>
      </c>
      <c r="AU165" s="182" t="s">
        <v>77</v>
      </c>
      <c r="AY165" s="181" t="s">
        <v>132</v>
      </c>
      <c r="BK165" s="183">
        <f>SUM(BK166:BK250)</f>
        <v>0</v>
      </c>
    </row>
    <row r="166" spans="1:65" s="2" customFormat="1" ht="16.5" customHeight="1">
      <c r="A166" s="33"/>
      <c r="B166" s="34"/>
      <c r="C166" s="186" t="s">
        <v>184</v>
      </c>
      <c r="D166" s="186" t="s">
        <v>135</v>
      </c>
      <c r="E166" s="187" t="s">
        <v>1629</v>
      </c>
      <c r="F166" s="188" t="s">
        <v>1630</v>
      </c>
      <c r="G166" s="189" t="s">
        <v>240</v>
      </c>
      <c r="H166" s="190">
        <v>94</v>
      </c>
      <c r="I166" s="191"/>
      <c r="J166" s="192">
        <f>ROUND(I166*H166,2)</f>
        <v>0</v>
      </c>
      <c r="K166" s="193"/>
      <c r="L166" s="38"/>
      <c r="M166" s="194" t="s">
        <v>1</v>
      </c>
      <c r="N166" s="195" t="s">
        <v>42</v>
      </c>
      <c r="O166" s="70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8" t="s">
        <v>153</v>
      </c>
      <c r="AT166" s="198" t="s">
        <v>135</v>
      </c>
      <c r="AU166" s="198" t="s">
        <v>84</v>
      </c>
      <c r="AY166" s="16" t="s">
        <v>132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6" t="s">
        <v>84</v>
      </c>
      <c r="BK166" s="199">
        <f>ROUND(I166*H166,2)</f>
        <v>0</v>
      </c>
      <c r="BL166" s="16" t="s">
        <v>153</v>
      </c>
      <c r="BM166" s="198" t="s">
        <v>259</v>
      </c>
    </row>
    <row r="167" spans="1:65" s="2" customFormat="1" ht="10">
      <c r="A167" s="33"/>
      <c r="B167" s="34"/>
      <c r="C167" s="35"/>
      <c r="D167" s="200" t="s">
        <v>141</v>
      </c>
      <c r="E167" s="35"/>
      <c r="F167" s="201" t="s">
        <v>1630</v>
      </c>
      <c r="G167" s="35"/>
      <c r="H167" s="35"/>
      <c r="I167" s="202"/>
      <c r="J167" s="35"/>
      <c r="K167" s="35"/>
      <c r="L167" s="38"/>
      <c r="M167" s="203"/>
      <c r="N167" s="204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141</v>
      </c>
      <c r="AU167" s="16" t="s">
        <v>84</v>
      </c>
    </row>
    <row r="168" spans="1:65" s="13" customFormat="1" ht="10">
      <c r="B168" s="210"/>
      <c r="C168" s="211"/>
      <c r="D168" s="200" t="s">
        <v>227</v>
      </c>
      <c r="E168" s="212" t="s">
        <v>1</v>
      </c>
      <c r="F168" s="213" t="s">
        <v>1631</v>
      </c>
      <c r="G168" s="211"/>
      <c r="H168" s="214">
        <v>94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227</v>
      </c>
      <c r="AU168" s="220" t="s">
        <v>84</v>
      </c>
      <c r="AV168" s="13" t="s">
        <v>86</v>
      </c>
      <c r="AW168" s="13" t="s">
        <v>33</v>
      </c>
      <c r="AX168" s="13" t="s">
        <v>77</v>
      </c>
      <c r="AY168" s="220" t="s">
        <v>132</v>
      </c>
    </row>
    <row r="169" spans="1:65" s="14" customFormat="1" ht="10">
      <c r="B169" s="221"/>
      <c r="C169" s="222"/>
      <c r="D169" s="200" t="s">
        <v>227</v>
      </c>
      <c r="E169" s="223" t="s">
        <v>1</v>
      </c>
      <c r="F169" s="224" t="s">
        <v>229</v>
      </c>
      <c r="G169" s="222"/>
      <c r="H169" s="225">
        <v>94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227</v>
      </c>
      <c r="AU169" s="231" t="s">
        <v>84</v>
      </c>
      <c r="AV169" s="14" t="s">
        <v>153</v>
      </c>
      <c r="AW169" s="14" t="s">
        <v>33</v>
      </c>
      <c r="AX169" s="14" t="s">
        <v>84</v>
      </c>
      <c r="AY169" s="231" t="s">
        <v>132</v>
      </c>
    </row>
    <row r="170" spans="1:65" s="2" customFormat="1" ht="16.5" customHeight="1">
      <c r="A170" s="33"/>
      <c r="B170" s="34"/>
      <c r="C170" s="186" t="s">
        <v>173</v>
      </c>
      <c r="D170" s="186" t="s">
        <v>135</v>
      </c>
      <c r="E170" s="187" t="s">
        <v>1632</v>
      </c>
      <c r="F170" s="188" t="s">
        <v>1633</v>
      </c>
      <c r="G170" s="189" t="s">
        <v>240</v>
      </c>
      <c r="H170" s="190">
        <v>29</v>
      </c>
      <c r="I170" s="191"/>
      <c r="J170" s="192">
        <f>ROUND(I170*H170,2)</f>
        <v>0</v>
      </c>
      <c r="K170" s="193"/>
      <c r="L170" s="38"/>
      <c r="M170" s="194" t="s">
        <v>1</v>
      </c>
      <c r="N170" s="195" t="s">
        <v>42</v>
      </c>
      <c r="O170" s="70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8" t="s">
        <v>153</v>
      </c>
      <c r="AT170" s="198" t="s">
        <v>135</v>
      </c>
      <c r="AU170" s="198" t="s">
        <v>84</v>
      </c>
      <c r="AY170" s="16" t="s">
        <v>132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6" t="s">
        <v>84</v>
      </c>
      <c r="BK170" s="199">
        <f>ROUND(I170*H170,2)</f>
        <v>0</v>
      </c>
      <c r="BL170" s="16" t="s">
        <v>153</v>
      </c>
      <c r="BM170" s="198" t="s">
        <v>262</v>
      </c>
    </row>
    <row r="171" spans="1:65" s="2" customFormat="1" ht="10">
      <c r="A171" s="33"/>
      <c r="B171" s="34"/>
      <c r="C171" s="35"/>
      <c r="D171" s="200" t="s">
        <v>141</v>
      </c>
      <c r="E171" s="35"/>
      <c r="F171" s="201" t="s">
        <v>1633</v>
      </c>
      <c r="G171" s="35"/>
      <c r="H171" s="35"/>
      <c r="I171" s="202"/>
      <c r="J171" s="35"/>
      <c r="K171" s="35"/>
      <c r="L171" s="38"/>
      <c r="M171" s="203"/>
      <c r="N171" s="204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141</v>
      </c>
      <c r="AU171" s="16" t="s">
        <v>84</v>
      </c>
    </row>
    <row r="172" spans="1:65" s="13" customFormat="1" ht="10">
      <c r="B172" s="210"/>
      <c r="C172" s="211"/>
      <c r="D172" s="200" t="s">
        <v>227</v>
      </c>
      <c r="E172" s="212" t="s">
        <v>1</v>
      </c>
      <c r="F172" s="213" t="s">
        <v>1634</v>
      </c>
      <c r="G172" s="211"/>
      <c r="H172" s="214">
        <v>29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227</v>
      </c>
      <c r="AU172" s="220" t="s">
        <v>84</v>
      </c>
      <c r="AV172" s="13" t="s">
        <v>86</v>
      </c>
      <c r="AW172" s="13" t="s">
        <v>33</v>
      </c>
      <c r="AX172" s="13" t="s">
        <v>77</v>
      </c>
      <c r="AY172" s="220" t="s">
        <v>132</v>
      </c>
    </row>
    <row r="173" spans="1:65" s="14" customFormat="1" ht="10">
      <c r="B173" s="221"/>
      <c r="C173" s="222"/>
      <c r="D173" s="200" t="s">
        <v>227</v>
      </c>
      <c r="E173" s="223" t="s">
        <v>1</v>
      </c>
      <c r="F173" s="224" t="s">
        <v>229</v>
      </c>
      <c r="G173" s="222"/>
      <c r="H173" s="225">
        <v>29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227</v>
      </c>
      <c r="AU173" s="231" t="s">
        <v>84</v>
      </c>
      <c r="AV173" s="14" t="s">
        <v>153</v>
      </c>
      <c r="AW173" s="14" t="s">
        <v>33</v>
      </c>
      <c r="AX173" s="14" t="s">
        <v>84</v>
      </c>
      <c r="AY173" s="231" t="s">
        <v>132</v>
      </c>
    </row>
    <row r="174" spans="1:65" s="2" customFormat="1" ht="16.5" customHeight="1">
      <c r="A174" s="33"/>
      <c r="B174" s="34"/>
      <c r="C174" s="186" t="s">
        <v>263</v>
      </c>
      <c r="D174" s="186" t="s">
        <v>135</v>
      </c>
      <c r="E174" s="187" t="s">
        <v>1635</v>
      </c>
      <c r="F174" s="188" t="s">
        <v>1636</v>
      </c>
      <c r="G174" s="189" t="s">
        <v>240</v>
      </c>
      <c r="H174" s="190">
        <v>87</v>
      </c>
      <c r="I174" s="191"/>
      <c r="J174" s="192">
        <f>ROUND(I174*H174,2)</f>
        <v>0</v>
      </c>
      <c r="K174" s="193"/>
      <c r="L174" s="38"/>
      <c r="M174" s="194" t="s">
        <v>1</v>
      </c>
      <c r="N174" s="195" t="s">
        <v>42</v>
      </c>
      <c r="O174" s="70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8" t="s">
        <v>153</v>
      </c>
      <c r="AT174" s="198" t="s">
        <v>135</v>
      </c>
      <c r="AU174" s="198" t="s">
        <v>84</v>
      </c>
      <c r="AY174" s="16" t="s">
        <v>132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6" t="s">
        <v>84</v>
      </c>
      <c r="BK174" s="199">
        <f>ROUND(I174*H174,2)</f>
        <v>0</v>
      </c>
      <c r="BL174" s="16" t="s">
        <v>153</v>
      </c>
      <c r="BM174" s="198" t="s">
        <v>266</v>
      </c>
    </row>
    <row r="175" spans="1:65" s="2" customFormat="1" ht="10">
      <c r="A175" s="33"/>
      <c r="B175" s="34"/>
      <c r="C175" s="35"/>
      <c r="D175" s="200" t="s">
        <v>141</v>
      </c>
      <c r="E175" s="35"/>
      <c r="F175" s="201" t="s">
        <v>1636</v>
      </c>
      <c r="G175" s="35"/>
      <c r="H175" s="35"/>
      <c r="I175" s="202"/>
      <c r="J175" s="35"/>
      <c r="K175" s="35"/>
      <c r="L175" s="38"/>
      <c r="M175" s="203"/>
      <c r="N175" s="204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141</v>
      </c>
      <c r="AU175" s="16" t="s">
        <v>84</v>
      </c>
    </row>
    <row r="176" spans="1:65" s="13" customFormat="1" ht="10">
      <c r="B176" s="210"/>
      <c r="C176" s="211"/>
      <c r="D176" s="200" t="s">
        <v>227</v>
      </c>
      <c r="E176" s="212" t="s">
        <v>1</v>
      </c>
      <c r="F176" s="213" t="s">
        <v>1637</v>
      </c>
      <c r="G176" s="211"/>
      <c r="H176" s="214">
        <v>87</v>
      </c>
      <c r="I176" s="215"/>
      <c r="J176" s="211"/>
      <c r="K176" s="211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227</v>
      </c>
      <c r="AU176" s="220" t="s">
        <v>84</v>
      </c>
      <c r="AV176" s="13" t="s">
        <v>86</v>
      </c>
      <c r="AW176" s="13" t="s">
        <v>33</v>
      </c>
      <c r="AX176" s="13" t="s">
        <v>77</v>
      </c>
      <c r="AY176" s="220" t="s">
        <v>132</v>
      </c>
    </row>
    <row r="177" spans="1:65" s="14" customFormat="1" ht="10">
      <c r="B177" s="221"/>
      <c r="C177" s="222"/>
      <c r="D177" s="200" t="s">
        <v>227</v>
      </c>
      <c r="E177" s="223" t="s">
        <v>1</v>
      </c>
      <c r="F177" s="224" t="s">
        <v>229</v>
      </c>
      <c r="G177" s="222"/>
      <c r="H177" s="225">
        <v>87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227</v>
      </c>
      <c r="AU177" s="231" t="s">
        <v>84</v>
      </c>
      <c r="AV177" s="14" t="s">
        <v>153</v>
      </c>
      <c r="AW177" s="14" t="s">
        <v>33</v>
      </c>
      <c r="AX177" s="14" t="s">
        <v>84</v>
      </c>
      <c r="AY177" s="231" t="s">
        <v>132</v>
      </c>
    </row>
    <row r="178" spans="1:65" s="2" customFormat="1" ht="16.5" customHeight="1">
      <c r="A178" s="33"/>
      <c r="B178" s="34"/>
      <c r="C178" s="186" t="s">
        <v>178</v>
      </c>
      <c r="D178" s="186" t="s">
        <v>135</v>
      </c>
      <c r="E178" s="187" t="s">
        <v>1638</v>
      </c>
      <c r="F178" s="188" t="s">
        <v>1639</v>
      </c>
      <c r="G178" s="189" t="s">
        <v>240</v>
      </c>
      <c r="H178" s="190">
        <v>32</v>
      </c>
      <c r="I178" s="191"/>
      <c r="J178" s="192">
        <f>ROUND(I178*H178,2)</f>
        <v>0</v>
      </c>
      <c r="K178" s="193"/>
      <c r="L178" s="38"/>
      <c r="M178" s="194" t="s">
        <v>1</v>
      </c>
      <c r="N178" s="195" t="s">
        <v>42</v>
      </c>
      <c r="O178" s="70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8" t="s">
        <v>153</v>
      </c>
      <c r="AT178" s="198" t="s">
        <v>135</v>
      </c>
      <c r="AU178" s="198" t="s">
        <v>84</v>
      </c>
      <c r="AY178" s="16" t="s">
        <v>132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6" t="s">
        <v>84</v>
      </c>
      <c r="BK178" s="199">
        <f>ROUND(I178*H178,2)</f>
        <v>0</v>
      </c>
      <c r="BL178" s="16" t="s">
        <v>153</v>
      </c>
      <c r="BM178" s="198" t="s">
        <v>269</v>
      </c>
    </row>
    <row r="179" spans="1:65" s="2" customFormat="1" ht="10">
      <c r="A179" s="33"/>
      <c r="B179" s="34"/>
      <c r="C179" s="35"/>
      <c r="D179" s="200" t="s">
        <v>141</v>
      </c>
      <c r="E179" s="35"/>
      <c r="F179" s="201" t="s">
        <v>1639</v>
      </c>
      <c r="G179" s="35"/>
      <c r="H179" s="35"/>
      <c r="I179" s="202"/>
      <c r="J179" s="35"/>
      <c r="K179" s="35"/>
      <c r="L179" s="38"/>
      <c r="M179" s="203"/>
      <c r="N179" s="204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141</v>
      </c>
      <c r="AU179" s="16" t="s">
        <v>84</v>
      </c>
    </row>
    <row r="180" spans="1:65" s="13" customFormat="1" ht="10">
      <c r="B180" s="210"/>
      <c r="C180" s="211"/>
      <c r="D180" s="200" t="s">
        <v>227</v>
      </c>
      <c r="E180" s="212" t="s">
        <v>1</v>
      </c>
      <c r="F180" s="213" t="s">
        <v>1640</v>
      </c>
      <c r="G180" s="211"/>
      <c r="H180" s="214">
        <v>32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227</v>
      </c>
      <c r="AU180" s="220" t="s">
        <v>84</v>
      </c>
      <c r="AV180" s="13" t="s">
        <v>86</v>
      </c>
      <c r="AW180" s="13" t="s">
        <v>33</v>
      </c>
      <c r="AX180" s="13" t="s">
        <v>77</v>
      </c>
      <c r="AY180" s="220" t="s">
        <v>132</v>
      </c>
    </row>
    <row r="181" spans="1:65" s="14" customFormat="1" ht="10">
      <c r="B181" s="221"/>
      <c r="C181" s="222"/>
      <c r="D181" s="200" t="s">
        <v>227</v>
      </c>
      <c r="E181" s="223" t="s">
        <v>1</v>
      </c>
      <c r="F181" s="224" t="s">
        <v>229</v>
      </c>
      <c r="G181" s="222"/>
      <c r="H181" s="225">
        <v>32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AT181" s="231" t="s">
        <v>227</v>
      </c>
      <c r="AU181" s="231" t="s">
        <v>84</v>
      </c>
      <c r="AV181" s="14" t="s">
        <v>153</v>
      </c>
      <c r="AW181" s="14" t="s">
        <v>33</v>
      </c>
      <c r="AX181" s="14" t="s">
        <v>84</v>
      </c>
      <c r="AY181" s="231" t="s">
        <v>132</v>
      </c>
    </row>
    <row r="182" spans="1:65" s="2" customFormat="1" ht="24.15" customHeight="1">
      <c r="A182" s="33"/>
      <c r="B182" s="34"/>
      <c r="C182" s="186" t="s">
        <v>8</v>
      </c>
      <c r="D182" s="186" t="s">
        <v>135</v>
      </c>
      <c r="E182" s="187" t="s">
        <v>1641</v>
      </c>
      <c r="F182" s="188" t="s">
        <v>1642</v>
      </c>
      <c r="G182" s="189" t="s">
        <v>237</v>
      </c>
      <c r="H182" s="190">
        <v>2</v>
      </c>
      <c r="I182" s="191"/>
      <c r="J182" s="192">
        <f>ROUND(I182*H182,2)</f>
        <v>0</v>
      </c>
      <c r="K182" s="193"/>
      <c r="L182" s="38"/>
      <c r="M182" s="194" t="s">
        <v>1</v>
      </c>
      <c r="N182" s="195" t="s">
        <v>42</v>
      </c>
      <c r="O182" s="70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8" t="s">
        <v>153</v>
      </c>
      <c r="AT182" s="198" t="s">
        <v>135</v>
      </c>
      <c r="AU182" s="198" t="s">
        <v>84</v>
      </c>
      <c r="AY182" s="16" t="s">
        <v>132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6" t="s">
        <v>84</v>
      </c>
      <c r="BK182" s="199">
        <f>ROUND(I182*H182,2)</f>
        <v>0</v>
      </c>
      <c r="BL182" s="16" t="s">
        <v>153</v>
      </c>
      <c r="BM182" s="198" t="s">
        <v>272</v>
      </c>
    </row>
    <row r="183" spans="1:65" s="2" customFormat="1" ht="18">
      <c r="A183" s="33"/>
      <c r="B183" s="34"/>
      <c r="C183" s="35"/>
      <c r="D183" s="200" t="s">
        <v>141</v>
      </c>
      <c r="E183" s="35"/>
      <c r="F183" s="201" t="s">
        <v>1642</v>
      </c>
      <c r="G183" s="35"/>
      <c r="H183" s="35"/>
      <c r="I183" s="202"/>
      <c r="J183" s="35"/>
      <c r="K183" s="35"/>
      <c r="L183" s="38"/>
      <c r="M183" s="203"/>
      <c r="N183" s="204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141</v>
      </c>
      <c r="AU183" s="16" t="s">
        <v>84</v>
      </c>
    </row>
    <row r="184" spans="1:65" s="13" customFormat="1" ht="10">
      <c r="B184" s="210"/>
      <c r="C184" s="211"/>
      <c r="D184" s="200" t="s">
        <v>227</v>
      </c>
      <c r="E184" s="212" t="s">
        <v>1</v>
      </c>
      <c r="F184" s="213" t="s">
        <v>1643</v>
      </c>
      <c r="G184" s="211"/>
      <c r="H184" s="214">
        <v>2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227</v>
      </c>
      <c r="AU184" s="220" t="s">
        <v>84</v>
      </c>
      <c r="AV184" s="13" t="s">
        <v>86</v>
      </c>
      <c r="AW184" s="13" t="s">
        <v>33</v>
      </c>
      <c r="AX184" s="13" t="s">
        <v>77</v>
      </c>
      <c r="AY184" s="220" t="s">
        <v>132</v>
      </c>
    </row>
    <row r="185" spans="1:65" s="14" customFormat="1" ht="10">
      <c r="B185" s="221"/>
      <c r="C185" s="222"/>
      <c r="D185" s="200" t="s">
        <v>227</v>
      </c>
      <c r="E185" s="223" t="s">
        <v>1</v>
      </c>
      <c r="F185" s="224" t="s">
        <v>229</v>
      </c>
      <c r="G185" s="222"/>
      <c r="H185" s="225">
        <v>2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227</v>
      </c>
      <c r="AU185" s="231" t="s">
        <v>84</v>
      </c>
      <c r="AV185" s="14" t="s">
        <v>153</v>
      </c>
      <c r="AW185" s="14" t="s">
        <v>33</v>
      </c>
      <c r="AX185" s="14" t="s">
        <v>84</v>
      </c>
      <c r="AY185" s="231" t="s">
        <v>132</v>
      </c>
    </row>
    <row r="186" spans="1:65" s="2" customFormat="1" ht="24.15" customHeight="1">
      <c r="A186" s="33"/>
      <c r="B186" s="34"/>
      <c r="C186" s="186" t="s">
        <v>182</v>
      </c>
      <c r="D186" s="186" t="s">
        <v>135</v>
      </c>
      <c r="E186" s="187" t="s">
        <v>1644</v>
      </c>
      <c r="F186" s="188" t="s">
        <v>1645</v>
      </c>
      <c r="G186" s="189" t="s">
        <v>237</v>
      </c>
      <c r="H186" s="190">
        <v>6</v>
      </c>
      <c r="I186" s="191"/>
      <c r="J186" s="192">
        <f>ROUND(I186*H186,2)</f>
        <v>0</v>
      </c>
      <c r="K186" s="193"/>
      <c r="L186" s="38"/>
      <c r="M186" s="194" t="s">
        <v>1</v>
      </c>
      <c r="N186" s="195" t="s">
        <v>42</v>
      </c>
      <c r="O186" s="70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8" t="s">
        <v>153</v>
      </c>
      <c r="AT186" s="198" t="s">
        <v>135</v>
      </c>
      <c r="AU186" s="198" t="s">
        <v>84</v>
      </c>
      <c r="AY186" s="16" t="s">
        <v>132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6" t="s">
        <v>84</v>
      </c>
      <c r="BK186" s="199">
        <f>ROUND(I186*H186,2)</f>
        <v>0</v>
      </c>
      <c r="BL186" s="16" t="s">
        <v>153</v>
      </c>
      <c r="BM186" s="198" t="s">
        <v>276</v>
      </c>
    </row>
    <row r="187" spans="1:65" s="2" customFormat="1" ht="18">
      <c r="A187" s="33"/>
      <c r="B187" s="34"/>
      <c r="C187" s="35"/>
      <c r="D187" s="200" t="s">
        <v>141</v>
      </c>
      <c r="E187" s="35"/>
      <c r="F187" s="201" t="s">
        <v>1645</v>
      </c>
      <c r="G187" s="35"/>
      <c r="H187" s="35"/>
      <c r="I187" s="202"/>
      <c r="J187" s="35"/>
      <c r="K187" s="35"/>
      <c r="L187" s="38"/>
      <c r="M187" s="203"/>
      <c r="N187" s="204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141</v>
      </c>
      <c r="AU187" s="16" t="s">
        <v>84</v>
      </c>
    </row>
    <row r="188" spans="1:65" s="13" customFormat="1" ht="10">
      <c r="B188" s="210"/>
      <c r="C188" s="211"/>
      <c r="D188" s="200" t="s">
        <v>227</v>
      </c>
      <c r="E188" s="212" t="s">
        <v>1</v>
      </c>
      <c r="F188" s="213" t="s">
        <v>1646</v>
      </c>
      <c r="G188" s="211"/>
      <c r="H188" s="214">
        <v>6</v>
      </c>
      <c r="I188" s="215"/>
      <c r="J188" s="211"/>
      <c r="K188" s="211"/>
      <c r="L188" s="216"/>
      <c r="M188" s="217"/>
      <c r="N188" s="218"/>
      <c r="O188" s="218"/>
      <c r="P188" s="218"/>
      <c r="Q188" s="218"/>
      <c r="R188" s="218"/>
      <c r="S188" s="218"/>
      <c r="T188" s="219"/>
      <c r="AT188" s="220" t="s">
        <v>227</v>
      </c>
      <c r="AU188" s="220" t="s">
        <v>84</v>
      </c>
      <c r="AV188" s="13" t="s">
        <v>86</v>
      </c>
      <c r="AW188" s="13" t="s">
        <v>33</v>
      </c>
      <c r="AX188" s="13" t="s">
        <v>77</v>
      </c>
      <c r="AY188" s="220" t="s">
        <v>132</v>
      </c>
    </row>
    <row r="189" spans="1:65" s="14" customFormat="1" ht="10">
      <c r="B189" s="221"/>
      <c r="C189" s="222"/>
      <c r="D189" s="200" t="s">
        <v>227</v>
      </c>
      <c r="E189" s="223" t="s">
        <v>1</v>
      </c>
      <c r="F189" s="224" t="s">
        <v>229</v>
      </c>
      <c r="G189" s="222"/>
      <c r="H189" s="225">
        <v>6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227</v>
      </c>
      <c r="AU189" s="231" t="s">
        <v>84</v>
      </c>
      <c r="AV189" s="14" t="s">
        <v>153</v>
      </c>
      <c r="AW189" s="14" t="s">
        <v>33</v>
      </c>
      <c r="AX189" s="14" t="s">
        <v>84</v>
      </c>
      <c r="AY189" s="231" t="s">
        <v>132</v>
      </c>
    </row>
    <row r="190" spans="1:65" s="2" customFormat="1" ht="24.15" customHeight="1">
      <c r="A190" s="33"/>
      <c r="B190" s="34"/>
      <c r="C190" s="186" t="s">
        <v>277</v>
      </c>
      <c r="D190" s="186" t="s">
        <v>135</v>
      </c>
      <c r="E190" s="187" t="s">
        <v>1647</v>
      </c>
      <c r="F190" s="188" t="s">
        <v>1648</v>
      </c>
      <c r="G190" s="189" t="s">
        <v>237</v>
      </c>
      <c r="H190" s="190">
        <v>1</v>
      </c>
      <c r="I190" s="191"/>
      <c r="J190" s="192">
        <f>ROUND(I190*H190,2)</f>
        <v>0</v>
      </c>
      <c r="K190" s="193"/>
      <c r="L190" s="38"/>
      <c r="M190" s="194" t="s">
        <v>1</v>
      </c>
      <c r="N190" s="195" t="s">
        <v>42</v>
      </c>
      <c r="O190" s="70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8" t="s">
        <v>153</v>
      </c>
      <c r="AT190" s="198" t="s">
        <v>135</v>
      </c>
      <c r="AU190" s="198" t="s">
        <v>84</v>
      </c>
      <c r="AY190" s="16" t="s">
        <v>132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6" t="s">
        <v>84</v>
      </c>
      <c r="BK190" s="199">
        <f>ROUND(I190*H190,2)</f>
        <v>0</v>
      </c>
      <c r="BL190" s="16" t="s">
        <v>153</v>
      </c>
      <c r="BM190" s="198" t="s">
        <v>280</v>
      </c>
    </row>
    <row r="191" spans="1:65" s="2" customFormat="1" ht="18">
      <c r="A191" s="33"/>
      <c r="B191" s="34"/>
      <c r="C191" s="35"/>
      <c r="D191" s="200" t="s">
        <v>141</v>
      </c>
      <c r="E191" s="35"/>
      <c r="F191" s="201" t="s">
        <v>1648</v>
      </c>
      <c r="G191" s="35"/>
      <c r="H191" s="35"/>
      <c r="I191" s="202"/>
      <c r="J191" s="35"/>
      <c r="K191" s="35"/>
      <c r="L191" s="38"/>
      <c r="M191" s="203"/>
      <c r="N191" s="204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141</v>
      </c>
      <c r="AU191" s="16" t="s">
        <v>84</v>
      </c>
    </row>
    <row r="192" spans="1:65" s="13" customFormat="1" ht="10">
      <c r="B192" s="210"/>
      <c r="C192" s="211"/>
      <c r="D192" s="200" t="s">
        <v>227</v>
      </c>
      <c r="E192" s="212" t="s">
        <v>1</v>
      </c>
      <c r="F192" s="213" t="s">
        <v>1649</v>
      </c>
      <c r="G192" s="211"/>
      <c r="H192" s="214">
        <v>1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227</v>
      </c>
      <c r="AU192" s="220" t="s">
        <v>84</v>
      </c>
      <c r="AV192" s="13" t="s">
        <v>86</v>
      </c>
      <c r="AW192" s="13" t="s">
        <v>33</v>
      </c>
      <c r="AX192" s="13" t="s">
        <v>77</v>
      </c>
      <c r="AY192" s="220" t="s">
        <v>132</v>
      </c>
    </row>
    <row r="193" spans="1:65" s="14" customFormat="1" ht="10">
      <c r="B193" s="221"/>
      <c r="C193" s="222"/>
      <c r="D193" s="200" t="s">
        <v>227</v>
      </c>
      <c r="E193" s="223" t="s">
        <v>1</v>
      </c>
      <c r="F193" s="224" t="s">
        <v>229</v>
      </c>
      <c r="G193" s="222"/>
      <c r="H193" s="225">
        <v>1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227</v>
      </c>
      <c r="AU193" s="231" t="s">
        <v>84</v>
      </c>
      <c r="AV193" s="14" t="s">
        <v>153</v>
      </c>
      <c r="AW193" s="14" t="s">
        <v>33</v>
      </c>
      <c r="AX193" s="14" t="s">
        <v>84</v>
      </c>
      <c r="AY193" s="231" t="s">
        <v>132</v>
      </c>
    </row>
    <row r="194" spans="1:65" s="2" customFormat="1" ht="24.15" customHeight="1">
      <c r="A194" s="33"/>
      <c r="B194" s="34"/>
      <c r="C194" s="186" t="s">
        <v>187</v>
      </c>
      <c r="D194" s="186" t="s">
        <v>135</v>
      </c>
      <c r="E194" s="187" t="s">
        <v>1650</v>
      </c>
      <c r="F194" s="188" t="s">
        <v>1651</v>
      </c>
      <c r="G194" s="189" t="s">
        <v>237</v>
      </c>
      <c r="H194" s="190">
        <v>1</v>
      </c>
      <c r="I194" s="191"/>
      <c r="J194" s="192">
        <f>ROUND(I194*H194,2)</f>
        <v>0</v>
      </c>
      <c r="K194" s="193"/>
      <c r="L194" s="38"/>
      <c r="M194" s="194" t="s">
        <v>1</v>
      </c>
      <c r="N194" s="195" t="s">
        <v>42</v>
      </c>
      <c r="O194" s="70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8" t="s">
        <v>153</v>
      </c>
      <c r="AT194" s="198" t="s">
        <v>135</v>
      </c>
      <c r="AU194" s="198" t="s">
        <v>84</v>
      </c>
      <c r="AY194" s="16" t="s">
        <v>132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6" t="s">
        <v>84</v>
      </c>
      <c r="BK194" s="199">
        <f>ROUND(I194*H194,2)</f>
        <v>0</v>
      </c>
      <c r="BL194" s="16" t="s">
        <v>153</v>
      </c>
      <c r="BM194" s="198" t="s">
        <v>283</v>
      </c>
    </row>
    <row r="195" spans="1:65" s="2" customFormat="1" ht="18">
      <c r="A195" s="33"/>
      <c r="B195" s="34"/>
      <c r="C195" s="35"/>
      <c r="D195" s="200" t="s">
        <v>141</v>
      </c>
      <c r="E195" s="35"/>
      <c r="F195" s="201" t="s">
        <v>1651</v>
      </c>
      <c r="G195" s="35"/>
      <c r="H195" s="35"/>
      <c r="I195" s="202"/>
      <c r="J195" s="35"/>
      <c r="K195" s="35"/>
      <c r="L195" s="38"/>
      <c r="M195" s="203"/>
      <c r="N195" s="204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141</v>
      </c>
      <c r="AU195" s="16" t="s">
        <v>84</v>
      </c>
    </row>
    <row r="196" spans="1:65" s="13" customFormat="1" ht="10">
      <c r="B196" s="210"/>
      <c r="C196" s="211"/>
      <c r="D196" s="200" t="s">
        <v>227</v>
      </c>
      <c r="E196" s="212" t="s">
        <v>1</v>
      </c>
      <c r="F196" s="213" t="s">
        <v>1652</v>
      </c>
      <c r="G196" s="211"/>
      <c r="H196" s="214">
        <v>1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227</v>
      </c>
      <c r="AU196" s="220" t="s">
        <v>84</v>
      </c>
      <c r="AV196" s="13" t="s">
        <v>86</v>
      </c>
      <c r="AW196" s="13" t="s">
        <v>33</v>
      </c>
      <c r="AX196" s="13" t="s">
        <v>77</v>
      </c>
      <c r="AY196" s="220" t="s">
        <v>132</v>
      </c>
    </row>
    <row r="197" spans="1:65" s="14" customFormat="1" ht="10">
      <c r="B197" s="221"/>
      <c r="C197" s="222"/>
      <c r="D197" s="200" t="s">
        <v>227</v>
      </c>
      <c r="E197" s="223" t="s">
        <v>1</v>
      </c>
      <c r="F197" s="224" t="s">
        <v>229</v>
      </c>
      <c r="G197" s="222"/>
      <c r="H197" s="225">
        <v>1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227</v>
      </c>
      <c r="AU197" s="231" t="s">
        <v>84</v>
      </c>
      <c r="AV197" s="14" t="s">
        <v>153</v>
      </c>
      <c r="AW197" s="14" t="s">
        <v>33</v>
      </c>
      <c r="AX197" s="14" t="s">
        <v>84</v>
      </c>
      <c r="AY197" s="231" t="s">
        <v>132</v>
      </c>
    </row>
    <row r="198" spans="1:65" s="2" customFormat="1" ht="24.15" customHeight="1">
      <c r="A198" s="33"/>
      <c r="B198" s="34"/>
      <c r="C198" s="186" t="s">
        <v>285</v>
      </c>
      <c r="D198" s="186" t="s">
        <v>135</v>
      </c>
      <c r="E198" s="187" t="s">
        <v>1653</v>
      </c>
      <c r="F198" s="188" t="s">
        <v>1654</v>
      </c>
      <c r="G198" s="189" t="s">
        <v>237</v>
      </c>
      <c r="H198" s="190">
        <v>8</v>
      </c>
      <c r="I198" s="191"/>
      <c r="J198" s="192">
        <f>ROUND(I198*H198,2)</f>
        <v>0</v>
      </c>
      <c r="K198" s="193"/>
      <c r="L198" s="38"/>
      <c r="M198" s="194" t="s">
        <v>1</v>
      </c>
      <c r="N198" s="195" t="s">
        <v>42</v>
      </c>
      <c r="O198" s="70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8" t="s">
        <v>153</v>
      </c>
      <c r="AT198" s="198" t="s">
        <v>135</v>
      </c>
      <c r="AU198" s="198" t="s">
        <v>84</v>
      </c>
      <c r="AY198" s="16" t="s">
        <v>132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6" t="s">
        <v>84</v>
      </c>
      <c r="BK198" s="199">
        <f>ROUND(I198*H198,2)</f>
        <v>0</v>
      </c>
      <c r="BL198" s="16" t="s">
        <v>153</v>
      </c>
      <c r="BM198" s="198" t="s">
        <v>288</v>
      </c>
    </row>
    <row r="199" spans="1:65" s="2" customFormat="1" ht="18">
      <c r="A199" s="33"/>
      <c r="B199" s="34"/>
      <c r="C199" s="35"/>
      <c r="D199" s="200" t="s">
        <v>141</v>
      </c>
      <c r="E199" s="35"/>
      <c r="F199" s="201" t="s">
        <v>1654</v>
      </c>
      <c r="G199" s="35"/>
      <c r="H199" s="35"/>
      <c r="I199" s="202"/>
      <c r="J199" s="35"/>
      <c r="K199" s="35"/>
      <c r="L199" s="38"/>
      <c r="M199" s="203"/>
      <c r="N199" s="204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141</v>
      </c>
      <c r="AU199" s="16" t="s">
        <v>84</v>
      </c>
    </row>
    <row r="200" spans="1:65" s="13" customFormat="1" ht="10">
      <c r="B200" s="210"/>
      <c r="C200" s="211"/>
      <c r="D200" s="200" t="s">
        <v>227</v>
      </c>
      <c r="E200" s="212" t="s">
        <v>1</v>
      </c>
      <c r="F200" s="213" t="s">
        <v>1655</v>
      </c>
      <c r="G200" s="211"/>
      <c r="H200" s="214">
        <v>8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227</v>
      </c>
      <c r="AU200" s="220" t="s">
        <v>84</v>
      </c>
      <c r="AV200" s="13" t="s">
        <v>86</v>
      </c>
      <c r="AW200" s="13" t="s">
        <v>33</v>
      </c>
      <c r="AX200" s="13" t="s">
        <v>77</v>
      </c>
      <c r="AY200" s="220" t="s">
        <v>132</v>
      </c>
    </row>
    <row r="201" spans="1:65" s="14" customFormat="1" ht="10">
      <c r="B201" s="221"/>
      <c r="C201" s="222"/>
      <c r="D201" s="200" t="s">
        <v>227</v>
      </c>
      <c r="E201" s="223" t="s">
        <v>1</v>
      </c>
      <c r="F201" s="224" t="s">
        <v>229</v>
      </c>
      <c r="G201" s="222"/>
      <c r="H201" s="225">
        <v>8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227</v>
      </c>
      <c r="AU201" s="231" t="s">
        <v>84</v>
      </c>
      <c r="AV201" s="14" t="s">
        <v>153</v>
      </c>
      <c r="AW201" s="14" t="s">
        <v>33</v>
      </c>
      <c r="AX201" s="14" t="s">
        <v>84</v>
      </c>
      <c r="AY201" s="231" t="s">
        <v>132</v>
      </c>
    </row>
    <row r="202" spans="1:65" s="2" customFormat="1" ht="24.15" customHeight="1">
      <c r="A202" s="33"/>
      <c r="B202" s="34"/>
      <c r="C202" s="186" t="s">
        <v>191</v>
      </c>
      <c r="D202" s="186" t="s">
        <v>135</v>
      </c>
      <c r="E202" s="187" t="s">
        <v>1656</v>
      </c>
      <c r="F202" s="188" t="s">
        <v>1657</v>
      </c>
      <c r="G202" s="189" t="s">
        <v>237</v>
      </c>
      <c r="H202" s="190">
        <v>1</v>
      </c>
      <c r="I202" s="191"/>
      <c r="J202" s="192">
        <f>ROUND(I202*H202,2)</f>
        <v>0</v>
      </c>
      <c r="K202" s="193"/>
      <c r="L202" s="38"/>
      <c r="M202" s="194" t="s">
        <v>1</v>
      </c>
      <c r="N202" s="195" t="s">
        <v>42</v>
      </c>
      <c r="O202" s="70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8" t="s">
        <v>153</v>
      </c>
      <c r="AT202" s="198" t="s">
        <v>135</v>
      </c>
      <c r="AU202" s="198" t="s">
        <v>84</v>
      </c>
      <c r="AY202" s="16" t="s">
        <v>132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6" t="s">
        <v>84</v>
      </c>
      <c r="BK202" s="199">
        <f>ROUND(I202*H202,2)</f>
        <v>0</v>
      </c>
      <c r="BL202" s="16" t="s">
        <v>153</v>
      </c>
      <c r="BM202" s="198" t="s">
        <v>291</v>
      </c>
    </row>
    <row r="203" spans="1:65" s="2" customFormat="1" ht="18">
      <c r="A203" s="33"/>
      <c r="B203" s="34"/>
      <c r="C203" s="35"/>
      <c r="D203" s="200" t="s">
        <v>141</v>
      </c>
      <c r="E203" s="35"/>
      <c r="F203" s="201" t="s">
        <v>1657</v>
      </c>
      <c r="G203" s="35"/>
      <c r="H203" s="35"/>
      <c r="I203" s="202"/>
      <c r="J203" s="35"/>
      <c r="K203" s="35"/>
      <c r="L203" s="38"/>
      <c r="M203" s="203"/>
      <c r="N203" s="204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141</v>
      </c>
      <c r="AU203" s="16" t="s">
        <v>84</v>
      </c>
    </row>
    <row r="204" spans="1:65" s="13" customFormat="1" ht="10">
      <c r="B204" s="210"/>
      <c r="C204" s="211"/>
      <c r="D204" s="200" t="s">
        <v>227</v>
      </c>
      <c r="E204" s="212" t="s">
        <v>1</v>
      </c>
      <c r="F204" s="213" t="s">
        <v>1652</v>
      </c>
      <c r="G204" s="211"/>
      <c r="H204" s="214">
        <v>1</v>
      </c>
      <c r="I204" s="215"/>
      <c r="J204" s="211"/>
      <c r="K204" s="211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227</v>
      </c>
      <c r="AU204" s="220" t="s">
        <v>84</v>
      </c>
      <c r="AV204" s="13" t="s">
        <v>86</v>
      </c>
      <c r="AW204" s="13" t="s">
        <v>33</v>
      </c>
      <c r="AX204" s="13" t="s">
        <v>77</v>
      </c>
      <c r="AY204" s="220" t="s">
        <v>132</v>
      </c>
    </row>
    <row r="205" spans="1:65" s="14" customFormat="1" ht="10">
      <c r="B205" s="221"/>
      <c r="C205" s="222"/>
      <c r="D205" s="200" t="s">
        <v>227</v>
      </c>
      <c r="E205" s="223" t="s">
        <v>1</v>
      </c>
      <c r="F205" s="224" t="s">
        <v>229</v>
      </c>
      <c r="G205" s="222"/>
      <c r="H205" s="225">
        <v>1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227</v>
      </c>
      <c r="AU205" s="231" t="s">
        <v>84</v>
      </c>
      <c r="AV205" s="14" t="s">
        <v>153</v>
      </c>
      <c r="AW205" s="14" t="s">
        <v>33</v>
      </c>
      <c r="AX205" s="14" t="s">
        <v>84</v>
      </c>
      <c r="AY205" s="231" t="s">
        <v>132</v>
      </c>
    </row>
    <row r="206" spans="1:65" s="2" customFormat="1" ht="16.5" customHeight="1">
      <c r="A206" s="33"/>
      <c r="B206" s="34"/>
      <c r="C206" s="186" t="s">
        <v>7</v>
      </c>
      <c r="D206" s="186" t="s">
        <v>135</v>
      </c>
      <c r="E206" s="187" t="s">
        <v>1658</v>
      </c>
      <c r="F206" s="188" t="s">
        <v>1659</v>
      </c>
      <c r="G206" s="189" t="s">
        <v>240</v>
      </c>
      <c r="H206" s="190">
        <v>87</v>
      </c>
      <c r="I206" s="191"/>
      <c r="J206" s="192">
        <f>ROUND(I206*H206,2)</f>
        <v>0</v>
      </c>
      <c r="K206" s="193"/>
      <c r="L206" s="38"/>
      <c r="M206" s="194" t="s">
        <v>1</v>
      </c>
      <c r="N206" s="195" t="s">
        <v>42</v>
      </c>
      <c r="O206" s="70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8" t="s">
        <v>153</v>
      </c>
      <c r="AT206" s="198" t="s">
        <v>135</v>
      </c>
      <c r="AU206" s="198" t="s">
        <v>84</v>
      </c>
      <c r="AY206" s="16" t="s">
        <v>132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6" t="s">
        <v>84</v>
      </c>
      <c r="BK206" s="199">
        <f>ROUND(I206*H206,2)</f>
        <v>0</v>
      </c>
      <c r="BL206" s="16" t="s">
        <v>153</v>
      </c>
      <c r="BM206" s="198" t="s">
        <v>294</v>
      </c>
    </row>
    <row r="207" spans="1:65" s="2" customFormat="1" ht="10">
      <c r="A207" s="33"/>
      <c r="B207" s="34"/>
      <c r="C207" s="35"/>
      <c r="D207" s="200" t="s">
        <v>141</v>
      </c>
      <c r="E207" s="35"/>
      <c r="F207" s="201" t="s">
        <v>1659</v>
      </c>
      <c r="G207" s="35"/>
      <c r="H207" s="35"/>
      <c r="I207" s="202"/>
      <c r="J207" s="35"/>
      <c r="K207" s="35"/>
      <c r="L207" s="38"/>
      <c r="M207" s="203"/>
      <c r="N207" s="204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141</v>
      </c>
      <c r="AU207" s="16" t="s">
        <v>84</v>
      </c>
    </row>
    <row r="208" spans="1:65" s="13" customFormat="1" ht="10">
      <c r="B208" s="210"/>
      <c r="C208" s="211"/>
      <c r="D208" s="200" t="s">
        <v>227</v>
      </c>
      <c r="E208" s="212" t="s">
        <v>1</v>
      </c>
      <c r="F208" s="213" t="s">
        <v>1637</v>
      </c>
      <c r="G208" s="211"/>
      <c r="H208" s="214">
        <v>87</v>
      </c>
      <c r="I208" s="215"/>
      <c r="J208" s="211"/>
      <c r="K208" s="211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227</v>
      </c>
      <c r="AU208" s="220" t="s">
        <v>84</v>
      </c>
      <c r="AV208" s="13" t="s">
        <v>86</v>
      </c>
      <c r="AW208" s="13" t="s">
        <v>33</v>
      </c>
      <c r="AX208" s="13" t="s">
        <v>77</v>
      </c>
      <c r="AY208" s="220" t="s">
        <v>132</v>
      </c>
    </row>
    <row r="209" spans="1:65" s="14" customFormat="1" ht="10">
      <c r="B209" s="221"/>
      <c r="C209" s="222"/>
      <c r="D209" s="200" t="s">
        <v>227</v>
      </c>
      <c r="E209" s="223" t="s">
        <v>1</v>
      </c>
      <c r="F209" s="224" t="s">
        <v>229</v>
      </c>
      <c r="G209" s="222"/>
      <c r="H209" s="225">
        <v>87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227</v>
      </c>
      <c r="AU209" s="231" t="s">
        <v>84</v>
      </c>
      <c r="AV209" s="14" t="s">
        <v>153</v>
      </c>
      <c r="AW209" s="14" t="s">
        <v>33</v>
      </c>
      <c r="AX209" s="14" t="s">
        <v>84</v>
      </c>
      <c r="AY209" s="231" t="s">
        <v>132</v>
      </c>
    </row>
    <row r="210" spans="1:65" s="2" customFormat="1" ht="16.5" customHeight="1">
      <c r="A210" s="33"/>
      <c r="B210" s="34"/>
      <c r="C210" s="186" t="s">
        <v>259</v>
      </c>
      <c r="D210" s="186" t="s">
        <v>135</v>
      </c>
      <c r="E210" s="187" t="s">
        <v>1660</v>
      </c>
      <c r="F210" s="188" t="s">
        <v>1661</v>
      </c>
      <c r="G210" s="189" t="s">
        <v>240</v>
      </c>
      <c r="H210" s="190">
        <v>32</v>
      </c>
      <c r="I210" s="191"/>
      <c r="J210" s="192">
        <f>ROUND(I210*H210,2)</f>
        <v>0</v>
      </c>
      <c r="K210" s="193"/>
      <c r="L210" s="38"/>
      <c r="M210" s="194" t="s">
        <v>1</v>
      </c>
      <c r="N210" s="195" t="s">
        <v>42</v>
      </c>
      <c r="O210" s="70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8" t="s">
        <v>153</v>
      </c>
      <c r="AT210" s="198" t="s">
        <v>135</v>
      </c>
      <c r="AU210" s="198" t="s">
        <v>84</v>
      </c>
      <c r="AY210" s="16" t="s">
        <v>132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6" t="s">
        <v>84</v>
      </c>
      <c r="BK210" s="199">
        <f>ROUND(I210*H210,2)</f>
        <v>0</v>
      </c>
      <c r="BL210" s="16" t="s">
        <v>153</v>
      </c>
      <c r="BM210" s="198" t="s">
        <v>298</v>
      </c>
    </row>
    <row r="211" spans="1:65" s="2" customFormat="1" ht="10">
      <c r="A211" s="33"/>
      <c r="B211" s="34"/>
      <c r="C211" s="35"/>
      <c r="D211" s="200" t="s">
        <v>141</v>
      </c>
      <c r="E211" s="35"/>
      <c r="F211" s="201" t="s">
        <v>1661</v>
      </c>
      <c r="G211" s="35"/>
      <c r="H211" s="35"/>
      <c r="I211" s="202"/>
      <c r="J211" s="35"/>
      <c r="K211" s="35"/>
      <c r="L211" s="38"/>
      <c r="M211" s="203"/>
      <c r="N211" s="204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141</v>
      </c>
      <c r="AU211" s="16" t="s">
        <v>84</v>
      </c>
    </row>
    <row r="212" spans="1:65" s="13" customFormat="1" ht="10">
      <c r="B212" s="210"/>
      <c r="C212" s="211"/>
      <c r="D212" s="200" t="s">
        <v>227</v>
      </c>
      <c r="E212" s="212" t="s">
        <v>1</v>
      </c>
      <c r="F212" s="213" t="s">
        <v>1640</v>
      </c>
      <c r="G212" s="211"/>
      <c r="H212" s="214">
        <v>32</v>
      </c>
      <c r="I212" s="215"/>
      <c r="J212" s="211"/>
      <c r="K212" s="211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227</v>
      </c>
      <c r="AU212" s="220" t="s">
        <v>84</v>
      </c>
      <c r="AV212" s="13" t="s">
        <v>86</v>
      </c>
      <c r="AW212" s="13" t="s">
        <v>33</v>
      </c>
      <c r="AX212" s="13" t="s">
        <v>77</v>
      </c>
      <c r="AY212" s="220" t="s">
        <v>132</v>
      </c>
    </row>
    <row r="213" spans="1:65" s="14" customFormat="1" ht="10">
      <c r="B213" s="221"/>
      <c r="C213" s="222"/>
      <c r="D213" s="200" t="s">
        <v>227</v>
      </c>
      <c r="E213" s="223" t="s">
        <v>1</v>
      </c>
      <c r="F213" s="224" t="s">
        <v>229</v>
      </c>
      <c r="G213" s="222"/>
      <c r="H213" s="225">
        <v>32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227</v>
      </c>
      <c r="AU213" s="231" t="s">
        <v>84</v>
      </c>
      <c r="AV213" s="14" t="s">
        <v>153</v>
      </c>
      <c r="AW213" s="14" t="s">
        <v>33</v>
      </c>
      <c r="AX213" s="14" t="s">
        <v>84</v>
      </c>
      <c r="AY213" s="231" t="s">
        <v>132</v>
      </c>
    </row>
    <row r="214" spans="1:65" s="2" customFormat="1" ht="16.5" customHeight="1">
      <c r="A214" s="33"/>
      <c r="B214" s="34"/>
      <c r="C214" s="186" t="s">
        <v>299</v>
      </c>
      <c r="D214" s="186" t="s">
        <v>135</v>
      </c>
      <c r="E214" s="187" t="s">
        <v>1662</v>
      </c>
      <c r="F214" s="188" t="s">
        <v>1663</v>
      </c>
      <c r="G214" s="189" t="s">
        <v>240</v>
      </c>
      <c r="H214" s="190">
        <v>242</v>
      </c>
      <c r="I214" s="191"/>
      <c r="J214" s="192">
        <f>ROUND(I214*H214,2)</f>
        <v>0</v>
      </c>
      <c r="K214" s="193"/>
      <c r="L214" s="38"/>
      <c r="M214" s="194" t="s">
        <v>1</v>
      </c>
      <c r="N214" s="195" t="s">
        <v>42</v>
      </c>
      <c r="O214" s="70"/>
      <c r="P214" s="196">
        <f>O214*H214</f>
        <v>0</v>
      </c>
      <c r="Q214" s="196">
        <v>0</v>
      </c>
      <c r="R214" s="196">
        <f>Q214*H214</f>
        <v>0</v>
      </c>
      <c r="S214" s="196">
        <v>0</v>
      </c>
      <c r="T214" s="197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8" t="s">
        <v>153</v>
      </c>
      <c r="AT214" s="198" t="s">
        <v>135</v>
      </c>
      <c r="AU214" s="198" t="s">
        <v>84</v>
      </c>
      <c r="AY214" s="16" t="s">
        <v>132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6" t="s">
        <v>84</v>
      </c>
      <c r="BK214" s="199">
        <f>ROUND(I214*H214,2)</f>
        <v>0</v>
      </c>
      <c r="BL214" s="16" t="s">
        <v>153</v>
      </c>
      <c r="BM214" s="198" t="s">
        <v>302</v>
      </c>
    </row>
    <row r="215" spans="1:65" s="2" customFormat="1" ht="10">
      <c r="A215" s="33"/>
      <c r="B215" s="34"/>
      <c r="C215" s="35"/>
      <c r="D215" s="200" t="s">
        <v>141</v>
      </c>
      <c r="E215" s="35"/>
      <c r="F215" s="201" t="s">
        <v>1663</v>
      </c>
      <c r="G215" s="35"/>
      <c r="H215" s="35"/>
      <c r="I215" s="202"/>
      <c r="J215" s="35"/>
      <c r="K215" s="35"/>
      <c r="L215" s="38"/>
      <c r="M215" s="203"/>
      <c r="N215" s="204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141</v>
      </c>
      <c r="AU215" s="16" t="s">
        <v>84</v>
      </c>
    </row>
    <row r="216" spans="1:65" s="13" customFormat="1" ht="10">
      <c r="B216" s="210"/>
      <c r="C216" s="211"/>
      <c r="D216" s="200" t="s">
        <v>227</v>
      </c>
      <c r="E216" s="212" t="s">
        <v>1</v>
      </c>
      <c r="F216" s="213" t="s">
        <v>1664</v>
      </c>
      <c r="G216" s="211"/>
      <c r="H216" s="214">
        <v>242</v>
      </c>
      <c r="I216" s="215"/>
      <c r="J216" s="211"/>
      <c r="K216" s="211"/>
      <c r="L216" s="216"/>
      <c r="M216" s="217"/>
      <c r="N216" s="218"/>
      <c r="O216" s="218"/>
      <c r="P216" s="218"/>
      <c r="Q216" s="218"/>
      <c r="R216" s="218"/>
      <c r="S216" s="218"/>
      <c r="T216" s="219"/>
      <c r="AT216" s="220" t="s">
        <v>227</v>
      </c>
      <c r="AU216" s="220" t="s">
        <v>84</v>
      </c>
      <c r="AV216" s="13" t="s">
        <v>86</v>
      </c>
      <c r="AW216" s="13" t="s">
        <v>33</v>
      </c>
      <c r="AX216" s="13" t="s">
        <v>77</v>
      </c>
      <c r="AY216" s="220" t="s">
        <v>132</v>
      </c>
    </row>
    <row r="217" spans="1:65" s="14" customFormat="1" ht="10">
      <c r="B217" s="221"/>
      <c r="C217" s="222"/>
      <c r="D217" s="200" t="s">
        <v>227</v>
      </c>
      <c r="E217" s="223" t="s">
        <v>1</v>
      </c>
      <c r="F217" s="224" t="s">
        <v>229</v>
      </c>
      <c r="G217" s="222"/>
      <c r="H217" s="225">
        <v>242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227</v>
      </c>
      <c r="AU217" s="231" t="s">
        <v>84</v>
      </c>
      <c r="AV217" s="14" t="s">
        <v>153</v>
      </c>
      <c r="AW217" s="14" t="s">
        <v>33</v>
      </c>
      <c r="AX217" s="14" t="s">
        <v>84</v>
      </c>
      <c r="AY217" s="231" t="s">
        <v>132</v>
      </c>
    </row>
    <row r="218" spans="1:65" s="2" customFormat="1" ht="16.5" customHeight="1">
      <c r="A218" s="33"/>
      <c r="B218" s="34"/>
      <c r="C218" s="186" t="s">
        <v>262</v>
      </c>
      <c r="D218" s="186" t="s">
        <v>135</v>
      </c>
      <c r="E218" s="187" t="s">
        <v>1665</v>
      </c>
      <c r="F218" s="188" t="s">
        <v>1666</v>
      </c>
      <c r="G218" s="189" t="s">
        <v>237</v>
      </c>
      <c r="H218" s="190">
        <v>4</v>
      </c>
      <c r="I218" s="191"/>
      <c r="J218" s="192">
        <f>ROUND(I218*H218,2)</f>
        <v>0</v>
      </c>
      <c r="K218" s="193"/>
      <c r="L218" s="38"/>
      <c r="M218" s="194" t="s">
        <v>1</v>
      </c>
      <c r="N218" s="195" t="s">
        <v>42</v>
      </c>
      <c r="O218" s="70"/>
      <c r="P218" s="196">
        <f>O218*H218</f>
        <v>0</v>
      </c>
      <c r="Q218" s="196">
        <v>0</v>
      </c>
      <c r="R218" s="196">
        <f>Q218*H218</f>
        <v>0</v>
      </c>
      <c r="S218" s="196">
        <v>0</v>
      </c>
      <c r="T218" s="197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8" t="s">
        <v>153</v>
      </c>
      <c r="AT218" s="198" t="s">
        <v>135</v>
      </c>
      <c r="AU218" s="198" t="s">
        <v>84</v>
      </c>
      <c r="AY218" s="16" t="s">
        <v>132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6" t="s">
        <v>84</v>
      </c>
      <c r="BK218" s="199">
        <f>ROUND(I218*H218,2)</f>
        <v>0</v>
      </c>
      <c r="BL218" s="16" t="s">
        <v>153</v>
      </c>
      <c r="BM218" s="198" t="s">
        <v>306</v>
      </c>
    </row>
    <row r="219" spans="1:65" s="2" customFormat="1" ht="10">
      <c r="A219" s="33"/>
      <c r="B219" s="34"/>
      <c r="C219" s="35"/>
      <c r="D219" s="200" t="s">
        <v>141</v>
      </c>
      <c r="E219" s="35"/>
      <c r="F219" s="201" t="s">
        <v>1666</v>
      </c>
      <c r="G219" s="35"/>
      <c r="H219" s="35"/>
      <c r="I219" s="202"/>
      <c r="J219" s="35"/>
      <c r="K219" s="35"/>
      <c r="L219" s="38"/>
      <c r="M219" s="203"/>
      <c r="N219" s="204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141</v>
      </c>
      <c r="AU219" s="16" t="s">
        <v>84</v>
      </c>
    </row>
    <row r="220" spans="1:65" s="13" customFormat="1" ht="10">
      <c r="B220" s="210"/>
      <c r="C220" s="211"/>
      <c r="D220" s="200" t="s">
        <v>227</v>
      </c>
      <c r="E220" s="212" t="s">
        <v>1</v>
      </c>
      <c r="F220" s="213" t="s">
        <v>1667</v>
      </c>
      <c r="G220" s="211"/>
      <c r="H220" s="214">
        <v>4</v>
      </c>
      <c r="I220" s="215"/>
      <c r="J220" s="211"/>
      <c r="K220" s="211"/>
      <c r="L220" s="216"/>
      <c r="M220" s="217"/>
      <c r="N220" s="218"/>
      <c r="O220" s="218"/>
      <c r="P220" s="218"/>
      <c r="Q220" s="218"/>
      <c r="R220" s="218"/>
      <c r="S220" s="218"/>
      <c r="T220" s="219"/>
      <c r="AT220" s="220" t="s">
        <v>227</v>
      </c>
      <c r="AU220" s="220" t="s">
        <v>84</v>
      </c>
      <c r="AV220" s="13" t="s">
        <v>86</v>
      </c>
      <c r="AW220" s="13" t="s">
        <v>33</v>
      </c>
      <c r="AX220" s="13" t="s">
        <v>77</v>
      </c>
      <c r="AY220" s="220" t="s">
        <v>132</v>
      </c>
    </row>
    <row r="221" spans="1:65" s="14" customFormat="1" ht="10">
      <c r="B221" s="221"/>
      <c r="C221" s="222"/>
      <c r="D221" s="200" t="s">
        <v>227</v>
      </c>
      <c r="E221" s="223" t="s">
        <v>1</v>
      </c>
      <c r="F221" s="224" t="s">
        <v>229</v>
      </c>
      <c r="G221" s="222"/>
      <c r="H221" s="225">
        <v>4</v>
      </c>
      <c r="I221" s="226"/>
      <c r="J221" s="222"/>
      <c r="K221" s="222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227</v>
      </c>
      <c r="AU221" s="231" t="s">
        <v>84</v>
      </c>
      <c r="AV221" s="14" t="s">
        <v>153</v>
      </c>
      <c r="AW221" s="14" t="s">
        <v>33</v>
      </c>
      <c r="AX221" s="14" t="s">
        <v>84</v>
      </c>
      <c r="AY221" s="231" t="s">
        <v>132</v>
      </c>
    </row>
    <row r="222" spans="1:65" s="2" customFormat="1" ht="44.25" customHeight="1">
      <c r="A222" s="33"/>
      <c r="B222" s="34"/>
      <c r="C222" s="186" t="s">
        <v>308</v>
      </c>
      <c r="D222" s="186" t="s">
        <v>135</v>
      </c>
      <c r="E222" s="187" t="s">
        <v>1668</v>
      </c>
      <c r="F222" s="188" t="s">
        <v>1669</v>
      </c>
      <c r="G222" s="189" t="s">
        <v>237</v>
      </c>
      <c r="H222" s="190">
        <v>3</v>
      </c>
      <c r="I222" s="191"/>
      <c r="J222" s="192">
        <f>ROUND(I222*H222,2)</f>
        <v>0</v>
      </c>
      <c r="K222" s="193"/>
      <c r="L222" s="38"/>
      <c r="M222" s="194" t="s">
        <v>1</v>
      </c>
      <c r="N222" s="195" t="s">
        <v>42</v>
      </c>
      <c r="O222" s="70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8" t="s">
        <v>153</v>
      </c>
      <c r="AT222" s="198" t="s">
        <v>135</v>
      </c>
      <c r="AU222" s="198" t="s">
        <v>84</v>
      </c>
      <c r="AY222" s="16" t="s">
        <v>132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6" t="s">
        <v>84</v>
      </c>
      <c r="BK222" s="199">
        <f>ROUND(I222*H222,2)</f>
        <v>0</v>
      </c>
      <c r="BL222" s="16" t="s">
        <v>153</v>
      </c>
      <c r="BM222" s="198" t="s">
        <v>311</v>
      </c>
    </row>
    <row r="223" spans="1:65" s="2" customFormat="1" ht="27">
      <c r="A223" s="33"/>
      <c r="B223" s="34"/>
      <c r="C223" s="35"/>
      <c r="D223" s="200" t="s">
        <v>141</v>
      </c>
      <c r="E223" s="35"/>
      <c r="F223" s="201" t="s">
        <v>1669</v>
      </c>
      <c r="G223" s="35"/>
      <c r="H223" s="35"/>
      <c r="I223" s="202"/>
      <c r="J223" s="35"/>
      <c r="K223" s="35"/>
      <c r="L223" s="38"/>
      <c r="M223" s="203"/>
      <c r="N223" s="204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141</v>
      </c>
      <c r="AU223" s="16" t="s">
        <v>84</v>
      </c>
    </row>
    <row r="224" spans="1:65" s="13" customFormat="1" ht="10">
      <c r="B224" s="210"/>
      <c r="C224" s="211"/>
      <c r="D224" s="200" t="s">
        <v>227</v>
      </c>
      <c r="E224" s="212" t="s">
        <v>1</v>
      </c>
      <c r="F224" s="213" t="s">
        <v>1670</v>
      </c>
      <c r="G224" s="211"/>
      <c r="H224" s="214">
        <v>3</v>
      </c>
      <c r="I224" s="215"/>
      <c r="J224" s="211"/>
      <c r="K224" s="211"/>
      <c r="L224" s="216"/>
      <c r="M224" s="217"/>
      <c r="N224" s="218"/>
      <c r="O224" s="218"/>
      <c r="P224" s="218"/>
      <c r="Q224" s="218"/>
      <c r="R224" s="218"/>
      <c r="S224" s="218"/>
      <c r="T224" s="219"/>
      <c r="AT224" s="220" t="s">
        <v>227</v>
      </c>
      <c r="AU224" s="220" t="s">
        <v>84</v>
      </c>
      <c r="AV224" s="13" t="s">
        <v>86</v>
      </c>
      <c r="AW224" s="13" t="s">
        <v>33</v>
      </c>
      <c r="AX224" s="13" t="s">
        <v>77</v>
      </c>
      <c r="AY224" s="220" t="s">
        <v>132</v>
      </c>
    </row>
    <row r="225" spans="1:65" s="14" customFormat="1" ht="10">
      <c r="B225" s="221"/>
      <c r="C225" s="222"/>
      <c r="D225" s="200" t="s">
        <v>227</v>
      </c>
      <c r="E225" s="223" t="s">
        <v>1</v>
      </c>
      <c r="F225" s="224" t="s">
        <v>229</v>
      </c>
      <c r="G225" s="222"/>
      <c r="H225" s="225">
        <v>3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227</v>
      </c>
      <c r="AU225" s="231" t="s">
        <v>84</v>
      </c>
      <c r="AV225" s="14" t="s">
        <v>153</v>
      </c>
      <c r="AW225" s="14" t="s">
        <v>33</v>
      </c>
      <c r="AX225" s="14" t="s">
        <v>84</v>
      </c>
      <c r="AY225" s="231" t="s">
        <v>132</v>
      </c>
    </row>
    <row r="226" spans="1:65" s="2" customFormat="1" ht="21.75" customHeight="1">
      <c r="A226" s="33"/>
      <c r="B226" s="34"/>
      <c r="C226" s="186" t="s">
        <v>266</v>
      </c>
      <c r="D226" s="186" t="s">
        <v>135</v>
      </c>
      <c r="E226" s="187" t="s">
        <v>1671</v>
      </c>
      <c r="F226" s="188" t="s">
        <v>1672</v>
      </c>
      <c r="G226" s="189" t="s">
        <v>237</v>
      </c>
      <c r="H226" s="190">
        <v>4</v>
      </c>
      <c r="I226" s="191"/>
      <c r="J226" s="192">
        <f>ROUND(I226*H226,2)</f>
        <v>0</v>
      </c>
      <c r="K226" s="193"/>
      <c r="L226" s="38"/>
      <c r="M226" s="194" t="s">
        <v>1</v>
      </c>
      <c r="N226" s="195" t="s">
        <v>42</v>
      </c>
      <c r="O226" s="70"/>
      <c r="P226" s="196">
        <f>O226*H226</f>
        <v>0</v>
      </c>
      <c r="Q226" s="196">
        <v>0</v>
      </c>
      <c r="R226" s="196">
        <f>Q226*H226</f>
        <v>0</v>
      </c>
      <c r="S226" s="196">
        <v>0</v>
      </c>
      <c r="T226" s="197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8" t="s">
        <v>153</v>
      </c>
      <c r="AT226" s="198" t="s">
        <v>135</v>
      </c>
      <c r="AU226" s="198" t="s">
        <v>84</v>
      </c>
      <c r="AY226" s="16" t="s">
        <v>132</v>
      </c>
      <c r="BE226" s="199">
        <f>IF(N226="základní",J226,0)</f>
        <v>0</v>
      </c>
      <c r="BF226" s="199">
        <f>IF(N226="snížená",J226,0)</f>
        <v>0</v>
      </c>
      <c r="BG226" s="199">
        <f>IF(N226="zákl. přenesená",J226,0)</f>
        <v>0</v>
      </c>
      <c r="BH226" s="199">
        <f>IF(N226="sníž. přenesená",J226,0)</f>
        <v>0</v>
      </c>
      <c r="BI226" s="199">
        <f>IF(N226="nulová",J226,0)</f>
        <v>0</v>
      </c>
      <c r="BJ226" s="16" t="s">
        <v>84</v>
      </c>
      <c r="BK226" s="199">
        <f>ROUND(I226*H226,2)</f>
        <v>0</v>
      </c>
      <c r="BL226" s="16" t="s">
        <v>153</v>
      </c>
      <c r="BM226" s="198" t="s">
        <v>314</v>
      </c>
    </row>
    <row r="227" spans="1:65" s="2" customFormat="1" ht="10">
      <c r="A227" s="33"/>
      <c r="B227" s="34"/>
      <c r="C227" s="35"/>
      <c r="D227" s="200" t="s">
        <v>141</v>
      </c>
      <c r="E227" s="35"/>
      <c r="F227" s="201" t="s">
        <v>1672</v>
      </c>
      <c r="G227" s="35"/>
      <c r="H227" s="35"/>
      <c r="I227" s="202"/>
      <c r="J227" s="35"/>
      <c r="K227" s="35"/>
      <c r="L227" s="38"/>
      <c r="M227" s="203"/>
      <c r="N227" s="204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141</v>
      </c>
      <c r="AU227" s="16" t="s">
        <v>84</v>
      </c>
    </row>
    <row r="228" spans="1:65" s="13" customFormat="1" ht="10">
      <c r="B228" s="210"/>
      <c r="C228" s="211"/>
      <c r="D228" s="200" t="s">
        <v>227</v>
      </c>
      <c r="E228" s="212" t="s">
        <v>1</v>
      </c>
      <c r="F228" s="213" t="s">
        <v>1667</v>
      </c>
      <c r="G228" s="211"/>
      <c r="H228" s="214">
        <v>4</v>
      </c>
      <c r="I228" s="215"/>
      <c r="J228" s="211"/>
      <c r="K228" s="211"/>
      <c r="L228" s="216"/>
      <c r="M228" s="217"/>
      <c r="N228" s="218"/>
      <c r="O228" s="218"/>
      <c r="P228" s="218"/>
      <c r="Q228" s="218"/>
      <c r="R228" s="218"/>
      <c r="S228" s="218"/>
      <c r="T228" s="219"/>
      <c r="AT228" s="220" t="s">
        <v>227</v>
      </c>
      <c r="AU228" s="220" t="s">
        <v>84</v>
      </c>
      <c r="AV228" s="13" t="s">
        <v>86</v>
      </c>
      <c r="AW228" s="13" t="s">
        <v>33</v>
      </c>
      <c r="AX228" s="13" t="s">
        <v>77</v>
      </c>
      <c r="AY228" s="220" t="s">
        <v>132</v>
      </c>
    </row>
    <row r="229" spans="1:65" s="14" customFormat="1" ht="10">
      <c r="B229" s="221"/>
      <c r="C229" s="222"/>
      <c r="D229" s="200" t="s">
        <v>227</v>
      </c>
      <c r="E229" s="223" t="s">
        <v>1</v>
      </c>
      <c r="F229" s="224" t="s">
        <v>229</v>
      </c>
      <c r="G229" s="222"/>
      <c r="H229" s="225">
        <v>4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227</v>
      </c>
      <c r="AU229" s="231" t="s">
        <v>84</v>
      </c>
      <c r="AV229" s="14" t="s">
        <v>153</v>
      </c>
      <c r="AW229" s="14" t="s">
        <v>33</v>
      </c>
      <c r="AX229" s="14" t="s">
        <v>84</v>
      </c>
      <c r="AY229" s="231" t="s">
        <v>132</v>
      </c>
    </row>
    <row r="230" spans="1:65" s="2" customFormat="1" ht="24.15" customHeight="1">
      <c r="A230" s="33"/>
      <c r="B230" s="34"/>
      <c r="C230" s="186" t="s">
        <v>316</v>
      </c>
      <c r="D230" s="186" t="s">
        <v>135</v>
      </c>
      <c r="E230" s="187" t="s">
        <v>1673</v>
      </c>
      <c r="F230" s="188" t="s">
        <v>1674</v>
      </c>
      <c r="G230" s="189" t="s">
        <v>1675</v>
      </c>
      <c r="H230" s="190">
        <v>1</v>
      </c>
      <c r="I230" s="191"/>
      <c r="J230" s="192">
        <f>ROUND(I230*H230,2)</f>
        <v>0</v>
      </c>
      <c r="K230" s="193"/>
      <c r="L230" s="38"/>
      <c r="M230" s="194" t="s">
        <v>1</v>
      </c>
      <c r="N230" s="195" t="s">
        <v>42</v>
      </c>
      <c r="O230" s="70"/>
      <c r="P230" s="196">
        <f>O230*H230</f>
        <v>0</v>
      </c>
      <c r="Q230" s="196">
        <v>0</v>
      </c>
      <c r="R230" s="196">
        <f>Q230*H230</f>
        <v>0</v>
      </c>
      <c r="S230" s="196">
        <v>0</v>
      </c>
      <c r="T230" s="197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8" t="s">
        <v>153</v>
      </c>
      <c r="AT230" s="198" t="s">
        <v>135</v>
      </c>
      <c r="AU230" s="198" t="s">
        <v>84</v>
      </c>
      <c r="AY230" s="16" t="s">
        <v>132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6" t="s">
        <v>84</v>
      </c>
      <c r="BK230" s="199">
        <f>ROUND(I230*H230,2)</f>
        <v>0</v>
      </c>
      <c r="BL230" s="16" t="s">
        <v>153</v>
      </c>
      <c r="BM230" s="198" t="s">
        <v>319</v>
      </c>
    </row>
    <row r="231" spans="1:65" s="2" customFormat="1" ht="10">
      <c r="A231" s="33"/>
      <c r="B231" s="34"/>
      <c r="C231" s="35"/>
      <c r="D231" s="200" t="s">
        <v>141</v>
      </c>
      <c r="E231" s="35"/>
      <c r="F231" s="201" t="s">
        <v>1674</v>
      </c>
      <c r="G231" s="35"/>
      <c r="H231" s="35"/>
      <c r="I231" s="202"/>
      <c r="J231" s="35"/>
      <c r="K231" s="35"/>
      <c r="L231" s="38"/>
      <c r="M231" s="203"/>
      <c r="N231" s="204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141</v>
      </c>
      <c r="AU231" s="16" t="s">
        <v>84</v>
      </c>
    </row>
    <row r="232" spans="1:65" s="2" customFormat="1" ht="63">
      <c r="A232" s="33"/>
      <c r="B232" s="34"/>
      <c r="C232" s="35"/>
      <c r="D232" s="200" t="s">
        <v>142</v>
      </c>
      <c r="E232" s="35"/>
      <c r="F232" s="205" t="s">
        <v>1676</v>
      </c>
      <c r="G232" s="35"/>
      <c r="H232" s="35"/>
      <c r="I232" s="202"/>
      <c r="J232" s="35"/>
      <c r="K232" s="35"/>
      <c r="L232" s="38"/>
      <c r="M232" s="203"/>
      <c r="N232" s="204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142</v>
      </c>
      <c r="AU232" s="16" t="s">
        <v>84</v>
      </c>
    </row>
    <row r="233" spans="1:65" s="13" customFormat="1" ht="10">
      <c r="B233" s="210"/>
      <c r="C233" s="211"/>
      <c r="D233" s="200" t="s">
        <v>227</v>
      </c>
      <c r="E233" s="212" t="s">
        <v>1</v>
      </c>
      <c r="F233" s="213" t="s">
        <v>1652</v>
      </c>
      <c r="G233" s="211"/>
      <c r="H233" s="214">
        <v>1</v>
      </c>
      <c r="I233" s="215"/>
      <c r="J233" s="211"/>
      <c r="K233" s="211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227</v>
      </c>
      <c r="AU233" s="220" t="s">
        <v>84</v>
      </c>
      <c r="AV233" s="13" t="s">
        <v>86</v>
      </c>
      <c r="AW233" s="13" t="s">
        <v>33</v>
      </c>
      <c r="AX233" s="13" t="s">
        <v>77</v>
      </c>
      <c r="AY233" s="220" t="s">
        <v>132</v>
      </c>
    </row>
    <row r="234" spans="1:65" s="14" customFormat="1" ht="10">
      <c r="B234" s="221"/>
      <c r="C234" s="222"/>
      <c r="D234" s="200" t="s">
        <v>227</v>
      </c>
      <c r="E234" s="223" t="s">
        <v>1</v>
      </c>
      <c r="F234" s="224" t="s">
        <v>229</v>
      </c>
      <c r="G234" s="222"/>
      <c r="H234" s="225">
        <v>1</v>
      </c>
      <c r="I234" s="226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AT234" s="231" t="s">
        <v>227</v>
      </c>
      <c r="AU234" s="231" t="s">
        <v>84</v>
      </c>
      <c r="AV234" s="14" t="s">
        <v>153</v>
      </c>
      <c r="AW234" s="14" t="s">
        <v>33</v>
      </c>
      <c r="AX234" s="14" t="s">
        <v>84</v>
      </c>
      <c r="AY234" s="231" t="s">
        <v>132</v>
      </c>
    </row>
    <row r="235" spans="1:65" s="2" customFormat="1" ht="16.5" customHeight="1">
      <c r="A235" s="33"/>
      <c r="B235" s="34"/>
      <c r="C235" s="186" t="s">
        <v>269</v>
      </c>
      <c r="D235" s="186" t="s">
        <v>135</v>
      </c>
      <c r="E235" s="187" t="s">
        <v>1677</v>
      </c>
      <c r="F235" s="188" t="s">
        <v>1678</v>
      </c>
      <c r="G235" s="189" t="s">
        <v>1675</v>
      </c>
      <c r="H235" s="190">
        <v>1</v>
      </c>
      <c r="I235" s="191"/>
      <c r="J235" s="192">
        <f>ROUND(I235*H235,2)</f>
        <v>0</v>
      </c>
      <c r="K235" s="193"/>
      <c r="L235" s="38"/>
      <c r="M235" s="194" t="s">
        <v>1</v>
      </c>
      <c r="N235" s="195" t="s">
        <v>42</v>
      </c>
      <c r="O235" s="70"/>
      <c r="P235" s="196">
        <f>O235*H235</f>
        <v>0</v>
      </c>
      <c r="Q235" s="196">
        <v>0</v>
      </c>
      <c r="R235" s="196">
        <f>Q235*H235</f>
        <v>0</v>
      </c>
      <c r="S235" s="196">
        <v>0</v>
      </c>
      <c r="T235" s="197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8" t="s">
        <v>153</v>
      </c>
      <c r="AT235" s="198" t="s">
        <v>135</v>
      </c>
      <c r="AU235" s="198" t="s">
        <v>84</v>
      </c>
      <c r="AY235" s="16" t="s">
        <v>132</v>
      </c>
      <c r="BE235" s="199">
        <f>IF(N235="základní",J235,0)</f>
        <v>0</v>
      </c>
      <c r="BF235" s="199">
        <f>IF(N235="snížená",J235,0)</f>
        <v>0</v>
      </c>
      <c r="BG235" s="199">
        <f>IF(N235="zákl. přenesená",J235,0)</f>
        <v>0</v>
      </c>
      <c r="BH235" s="199">
        <f>IF(N235="sníž. přenesená",J235,0)</f>
        <v>0</v>
      </c>
      <c r="BI235" s="199">
        <f>IF(N235="nulová",J235,0)</f>
        <v>0</v>
      </c>
      <c r="BJ235" s="16" t="s">
        <v>84</v>
      </c>
      <c r="BK235" s="199">
        <f>ROUND(I235*H235,2)</f>
        <v>0</v>
      </c>
      <c r="BL235" s="16" t="s">
        <v>153</v>
      </c>
      <c r="BM235" s="198" t="s">
        <v>323</v>
      </c>
    </row>
    <row r="236" spans="1:65" s="2" customFormat="1" ht="10">
      <c r="A236" s="33"/>
      <c r="B236" s="34"/>
      <c r="C236" s="35"/>
      <c r="D236" s="200" t="s">
        <v>141</v>
      </c>
      <c r="E236" s="35"/>
      <c r="F236" s="201" t="s">
        <v>1678</v>
      </c>
      <c r="G236" s="35"/>
      <c r="H236" s="35"/>
      <c r="I236" s="202"/>
      <c r="J236" s="35"/>
      <c r="K236" s="35"/>
      <c r="L236" s="38"/>
      <c r="M236" s="203"/>
      <c r="N236" s="204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141</v>
      </c>
      <c r="AU236" s="16" t="s">
        <v>84</v>
      </c>
    </row>
    <row r="237" spans="1:65" s="13" customFormat="1" ht="10">
      <c r="B237" s="210"/>
      <c r="C237" s="211"/>
      <c r="D237" s="200" t="s">
        <v>227</v>
      </c>
      <c r="E237" s="212" t="s">
        <v>1</v>
      </c>
      <c r="F237" s="213" t="s">
        <v>1652</v>
      </c>
      <c r="G237" s="211"/>
      <c r="H237" s="214">
        <v>1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227</v>
      </c>
      <c r="AU237" s="220" t="s">
        <v>84</v>
      </c>
      <c r="AV237" s="13" t="s">
        <v>86</v>
      </c>
      <c r="AW237" s="13" t="s">
        <v>33</v>
      </c>
      <c r="AX237" s="13" t="s">
        <v>77</v>
      </c>
      <c r="AY237" s="220" t="s">
        <v>132</v>
      </c>
    </row>
    <row r="238" spans="1:65" s="14" customFormat="1" ht="10">
      <c r="B238" s="221"/>
      <c r="C238" s="222"/>
      <c r="D238" s="200" t="s">
        <v>227</v>
      </c>
      <c r="E238" s="223" t="s">
        <v>1</v>
      </c>
      <c r="F238" s="224" t="s">
        <v>229</v>
      </c>
      <c r="G238" s="222"/>
      <c r="H238" s="225">
        <v>1</v>
      </c>
      <c r="I238" s="226"/>
      <c r="J238" s="222"/>
      <c r="K238" s="222"/>
      <c r="L238" s="227"/>
      <c r="M238" s="228"/>
      <c r="N238" s="229"/>
      <c r="O238" s="229"/>
      <c r="P238" s="229"/>
      <c r="Q238" s="229"/>
      <c r="R238" s="229"/>
      <c r="S238" s="229"/>
      <c r="T238" s="230"/>
      <c r="AT238" s="231" t="s">
        <v>227</v>
      </c>
      <c r="AU238" s="231" t="s">
        <v>84</v>
      </c>
      <c r="AV238" s="14" t="s">
        <v>153</v>
      </c>
      <c r="AW238" s="14" t="s">
        <v>33</v>
      </c>
      <c r="AX238" s="14" t="s">
        <v>84</v>
      </c>
      <c r="AY238" s="231" t="s">
        <v>132</v>
      </c>
    </row>
    <row r="239" spans="1:65" s="2" customFormat="1" ht="16.5" customHeight="1">
      <c r="A239" s="33"/>
      <c r="B239" s="34"/>
      <c r="C239" s="186" t="s">
        <v>324</v>
      </c>
      <c r="D239" s="186" t="s">
        <v>135</v>
      </c>
      <c r="E239" s="187" t="s">
        <v>1679</v>
      </c>
      <c r="F239" s="188" t="s">
        <v>1680</v>
      </c>
      <c r="G239" s="189" t="s">
        <v>240</v>
      </c>
      <c r="H239" s="190">
        <v>242</v>
      </c>
      <c r="I239" s="191"/>
      <c r="J239" s="192">
        <f>ROUND(I239*H239,2)</f>
        <v>0</v>
      </c>
      <c r="K239" s="193"/>
      <c r="L239" s="38"/>
      <c r="M239" s="194" t="s">
        <v>1</v>
      </c>
      <c r="N239" s="195" t="s">
        <v>42</v>
      </c>
      <c r="O239" s="70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8" t="s">
        <v>153</v>
      </c>
      <c r="AT239" s="198" t="s">
        <v>135</v>
      </c>
      <c r="AU239" s="198" t="s">
        <v>84</v>
      </c>
      <c r="AY239" s="16" t="s">
        <v>132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6" t="s">
        <v>84</v>
      </c>
      <c r="BK239" s="199">
        <f>ROUND(I239*H239,2)</f>
        <v>0</v>
      </c>
      <c r="BL239" s="16" t="s">
        <v>153</v>
      </c>
      <c r="BM239" s="198" t="s">
        <v>327</v>
      </c>
    </row>
    <row r="240" spans="1:65" s="2" customFormat="1" ht="10">
      <c r="A240" s="33"/>
      <c r="B240" s="34"/>
      <c r="C240" s="35"/>
      <c r="D240" s="200" t="s">
        <v>141</v>
      </c>
      <c r="E240" s="35"/>
      <c r="F240" s="201" t="s">
        <v>1680</v>
      </c>
      <c r="G240" s="35"/>
      <c r="H240" s="35"/>
      <c r="I240" s="202"/>
      <c r="J240" s="35"/>
      <c r="K240" s="35"/>
      <c r="L240" s="38"/>
      <c r="M240" s="203"/>
      <c r="N240" s="204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141</v>
      </c>
      <c r="AU240" s="16" t="s">
        <v>84</v>
      </c>
    </row>
    <row r="241" spans="1:65" s="13" customFormat="1" ht="10">
      <c r="B241" s="210"/>
      <c r="C241" s="211"/>
      <c r="D241" s="200" t="s">
        <v>227</v>
      </c>
      <c r="E241" s="212" t="s">
        <v>1</v>
      </c>
      <c r="F241" s="213" t="s">
        <v>1664</v>
      </c>
      <c r="G241" s="211"/>
      <c r="H241" s="214">
        <v>242</v>
      </c>
      <c r="I241" s="215"/>
      <c r="J241" s="211"/>
      <c r="K241" s="211"/>
      <c r="L241" s="216"/>
      <c r="M241" s="217"/>
      <c r="N241" s="218"/>
      <c r="O241" s="218"/>
      <c r="P241" s="218"/>
      <c r="Q241" s="218"/>
      <c r="R241" s="218"/>
      <c r="S241" s="218"/>
      <c r="T241" s="219"/>
      <c r="AT241" s="220" t="s">
        <v>227</v>
      </c>
      <c r="AU241" s="220" t="s">
        <v>84</v>
      </c>
      <c r="AV241" s="13" t="s">
        <v>86</v>
      </c>
      <c r="AW241" s="13" t="s">
        <v>33</v>
      </c>
      <c r="AX241" s="13" t="s">
        <v>77</v>
      </c>
      <c r="AY241" s="220" t="s">
        <v>132</v>
      </c>
    </row>
    <row r="242" spans="1:65" s="14" customFormat="1" ht="10">
      <c r="B242" s="221"/>
      <c r="C242" s="222"/>
      <c r="D242" s="200" t="s">
        <v>227</v>
      </c>
      <c r="E242" s="223" t="s">
        <v>1</v>
      </c>
      <c r="F242" s="224" t="s">
        <v>229</v>
      </c>
      <c r="G242" s="222"/>
      <c r="H242" s="225">
        <v>242</v>
      </c>
      <c r="I242" s="226"/>
      <c r="J242" s="222"/>
      <c r="K242" s="222"/>
      <c r="L242" s="227"/>
      <c r="M242" s="228"/>
      <c r="N242" s="229"/>
      <c r="O242" s="229"/>
      <c r="P242" s="229"/>
      <c r="Q242" s="229"/>
      <c r="R242" s="229"/>
      <c r="S242" s="229"/>
      <c r="T242" s="230"/>
      <c r="AT242" s="231" t="s">
        <v>227</v>
      </c>
      <c r="AU242" s="231" t="s">
        <v>84</v>
      </c>
      <c r="AV242" s="14" t="s">
        <v>153</v>
      </c>
      <c r="AW242" s="14" t="s">
        <v>33</v>
      </c>
      <c r="AX242" s="14" t="s">
        <v>84</v>
      </c>
      <c r="AY242" s="231" t="s">
        <v>132</v>
      </c>
    </row>
    <row r="243" spans="1:65" s="2" customFormat="1" ht="24.15" customHeight="1">
      <c r="A243" s="33"/>
      <c r="B243" s="34"/>
      <c r="C243" s="186" t="s">
        <v>272</v>
      </c>
      <c r="D243" s="186" t="s">
        <v>135</v>
      </c>
      <c r="E243" s="187" t="s">
        <v>1681</v>
      </c>
      <c r="F243" s="188" t="s">
        <v>1682</v>
      </c>
      <c r="G243" s="189" t="s">
        <v>240</v>
      </c>
      <c r="H243" s="190">
        <v>66</v>
      </c>
      <c r="I243" s="191"/>
      <c r="J243" s="192">
        <f>ROUND(I243*H243,2)</f>
        <v>0</v>
      </c>
      <c r="K243" s="193"/>
      <c r="L243" s="38"/>
      <c r="M243" s="194" t="s">
        <v>1</v>
      </c>
      <c r="N243" s="195" t="s">
        <v>42</v>
      </c>
      <c r="O243" s="70"/>
      <c r="P243" s="196">
        <f>O243*H243</f>
        <v>0</v>
      </c>
      <c r="Q243" s="196">
        <v>0</v>
      </c>
      <c r="R243" s="196">
        <f>Q243*H243</f>
        <v>0</v>
      </c>
      <c r="S243" s="196">
        <v>0</v>
      </c>
      <c r="T243" s="197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8" t="s">
        <v>153</v>
      </c>
      <c r="AT243" s="198" t="s">
        <v>135</v>
      </c>
      <c r="AU243" s="198" t="s">
        <v>84</v>
      </c>
      <c r="AY243" s="16" t="s">
        <v>132</v>
      </c>
      <c r="BE243" s="199">
        <f>IF(N243="základní",J243,0)</f>
        <v>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16" t="s">
        <v>84</v>
      </c>
      <c r="BK243" s="199">
        <f>ROUND(I243*H243,2)</f>
        <v>0</v>
      </c>
      <c r="BL243" s="16" t="s">
        <v>153</v>
      </c>
      <c r="BM243" s="198" t="s">
        <v>331</v>
      </c>
    </row>
    <row r="244" spans="1:65" s="2" customFormat="1" ht="10">
      <c r="A244" s="33"/>
      <c r="B244" s="34"/>
      <c r="C244" s="35"/>
      <c r="D244" s="200" t="s">
        <v>141</v>
      </c>
      <c r="E244" s="35"/>
      <c r="F244" s="201" t="s">
        <v>1682</v>
      </c>
      <c r="G244" s="35"/>
      <c r="H244" s="35"/>
      <c r="I244" s="202"/>
      <c r="J244" s="35"/>
      <c r="K244" s="35"/>
      <c r="L244" s="38"/>
      <c r="M244" s="203"/>
      <c r="N244" s="204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141</v>
      </c>
      <c r="AU244" s="16" t="s">
        <v>84</v>
      </c>
    </row>
    <row r="245" spans="1:65" s="13" customFormat="1" ht="10">
      <c r="B245" s="210"/>
      <c r="C245" s="211"/>
      <c r="D245" s="200" t="s">
        <v>227</v>
      </c>
      <c r="E245" s="212" t="s">
        <v>1</v>
      </c>
      <c r="F245" s="213" t="s">
        <v>1683</v>
      </c>
      <c r="G245" s="211"/>
      <c r="H245" s="214">
        <v>66</v>
      </c>
      <c r="I245" s="215"/>
      <c r="J245" s="211"/>
      <c r="K245" s="211"/>
      <c r="L245" s="216"/>
      <c r="M245" s="217"/>
      <c r="N245" s="218"/>
      <c r="O245" s="218"/>
      <c r="P245" s="218"/>
      <c r="Q245" s="218"/>
      <c r="R245" s="218"/>
      <c r="S245" s="218"/>
      <c r="T245" s="219"/>
      <c r="AT245" s="220" t="s">
        <v>227</v>
      </c>
      <c r="AU245" s="220" t="s">
        <v>84</v>
      </c>
      <c r="AV245" s="13" t="s">
        <v>86</v>
      </c>
      <c r="AW245" s="13" t="s">
        <v>33</v>
      </c>
      <c r="AX245" s="13" t="s">
        <v>77</v>
      </c>
      <c r="AY245" s="220" t="s">
        <v>132</v>
      </c>
    </row>
    <row r="246" spans="1:65" s="14" customFormat="1" ht="10">
      <c r="B246" s="221"/>
      <c r="C246" s="222"/>
      <c r="D246" s="200" t="s">
        <v>227</v>
      </c>
      <c r="E246" s="223" t="s">
        <v>1</v>
      </c>
      <c r="F246" s="224" t="s">
        <v>229</v>
      </c>
      <c r="G246" s="222"/>
      <c r="H246" s="225">
        <v>66</v>
      </c>
      <c r="I246" s="226"/>
      <c r="J246" s="222"/>
      <c r="K246" s="222"/>
      <c r="L246" s="227"/>
      <c r="M246" s="228"/>
      <c r="N246" s="229"/>
      <c r="O246" s="229"/>
      <c r="P246" s="229"/>
      <c r="Q246" s="229"/>
      <c r="R246" s="229"/>
      <c r="S246" s="229"/>
      <c r="T246" s="230"/>
      <c r="AT246" s="231" t="s">
        <v>227</v>
      </c>
      <c r="AU246" s="231" t="s">
        <v>84</v>
      </c>
      <c r="AV246" s="14" t="s">
        <v>153</v>
      </c>
      <c r="AW246" s="14" t="s">
        <v>33</v>
      </c>
      <c r="AX246" s="14" t="s">
        <v>84</v>
      </c>
      <c r="AY246" s="231" t="s">
        <v>132</v>
      </c>
    </row>
    <row r="247" spans="1:65" s="2" customFormat="1" ht="24.15" customHeight="1">
      <c r="A247" s="33"/>
      <c r="B247" s="34"/>
      <c r="C247" s="186" t="s">
        <v>332</v>
      </c>
      <c r="D247" s="186" t="s">
        <v>135</v>
      </c>
      <c r="E247" s="187" t="s">
        <v>1684</v>
      </c>
      <c r="F247" s="188" t="s">
        <v>1685</v>
      </c>
      <c r="G247" s="189" t="s">
        <v>1675</v>
      </c>
      <c r="H247" s="190">
        <v>2</v>
      </c>
      <c r="I247" s="191"/>
      <c r="J247" s="192">
        <f>ROUND(I247*H247,2)</f>
        <v>0</v>
      </c>
      <c r="K247" s="193"/>
      <c r="L247" s="38"/>
      <c r="M247" s="194" t="s">
        <v>1</v>
      </c>
      <c r="N247" s="195" t="s">
        <v>42</v>
      </c>
      <c r="O247" s="70"/>
      <c r="P247" s="196">
        <f>O247*H247</f>
        <v>0</v>
      </c>
      <c r="Q247" s="196">
        <v>0</v>
      </c>
      <c r="R247" s="196">
        <f>Q247*H247</f>
        <v>0</v>
      </c>
      <c r="S247" s="196">
        <v>0</v>
      </c>
      <c r="T247" s="197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8" t="s">
        <v>153</v>
      </c>
      <c r="AT247" s="198" t="s">
        <v>135</v>
      </c>
      <c r="AU247" s="198" t="s">
        <v>84</v>
      </c>
      <c r="AY247" s="16" t="s">
        <v>132</v>
      </c>
      <c r="BE247" s="199">
        <f>IF(N247="základní",J247,0)</f>
        <v>0</v>
      </c>
      <c r="BF247" s="199">
        <f>IF(N247="snížená",J247,0)</f>
        <v>0</v>
      </c>
      <c r="BG247" s="199">
        <f>IF(N247="zákl. přenesená",J247,0)</f>
        <v>0</v>
      </c>
      <c r="BH247" s="199">
        <f>IF(N247="sníž. přenesená",J247,0)</f>
        <v>0</v>
      </c>
      <c r="BI247" s="199">
        <f>IF(N247="nulová",J247,0)</f>
        <v>0</v>
      </c>
      <c r="BJ247" s="16" t="s">
        <v>84</v>
      </c>
      <c r="BK247" s="199">
        <f>ROUND(I247*H247,2)</f>
        <v>0</v>
      </c>
      <c r="BL247" s="16" t="s">
        <v>153</v>
      </c>
      <c r="BM247" s="198" t="s">
        <v>335</v>
      </c>
    </row>
    <row r="248" spans="1:65" s="2" customFormat="1" ht="10">
      <c r="A248" s="33"/>
      <c r="B248" s="34"/>
      <c r="C248" s="35"/>
      <c r="D248" s="200" t="s">
        <v>141</v>
      </c>
      <c r="E248" s="35"/>
      <c r="F248" s="201" t="s">
        <v>1685</v>
      </c>
      <c r="G248" s="35"/>
      <c r="H248" s="35"/>
      <c r="I248" s="202"/>
      <c r="J248" s="35"/>
      <c r="K248" s="35"/>
      <c r="L248" s="38"/>
      <c r="M248" s="203"/>
      <c r="N248" s="204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141</v>
      </c>
      <c r="AU248" s="16" t="s">
        <v>84</v>
      </c>
    </row>
    <row r="249" spans="1:65" s="13" customFormat="1" ht="10">
      <c r="B249" s="210"/>
      <c r="C249" s="211"/>
      <c r="D249" s="200" t="s">
        <v>227</v>
      </c>
      <c r="E249" s="212" t="s">
        <v>1</v>
      </c>
      <c r="F249" s="213" t="s">
        <v>1686</v>
      </c>
      <c r="G249" s="211"/>
      <c r="H249" s="214">
        <v>2</v>
      </c>
      <c r="I249" s="215"/>
      <c r="J249" s="211"/>
      <c r="K249" s="211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227</v>
      </c>
      <c r="AU249" s="220" t="s">
        <v>84</v>
      </c>
      <c r="AV249" s="13" t="s">
        <v>86</v>
      </c>
      <c r="AW249" s="13" t="s">
        <v>33</v>
      </c>
      <c r="AX249" s="13" t="s">
        <v>77</v>
      </c>
      <c r="AY249" s="220" t="s">
        <v>132</v>
      </c>
    </row>
    <row r="250" spans="1:65" s="14" customFormat="1" ht="10">
      <c r="B250" s="221"/>
      <c r="C250" s="222"/>
      <c r="D250" s="200" t="s">
        <v>227</v>
      </c>
      <c r="E250" s="223" t="s">
        <v>1</v>
      </c>
      <c r="F250" s="224" t="s">
        <v>229</v>
      </c>
      <c r="G250" s="222"/>
      <c r="H250" s="225">
        <v>2</v>
      </c>
      <c r="I250" s="226"/>
      <c r="J250" s="222"/>
      <c r="K250" s="222"/>
      <c r="L250" s="227"/>
      <c r="M250" s="228"/>
      <c r="N250" s="229"/>
      <c r="O250" s="229"/>
      <c r="P250" s="229"/>
      <c r="Q250" s="229"/>
      <c r="R250" s="229"/>
      <c r="S250" s="229"/>
      <c r="T250" s="230"/>
      <c r="AT250" s="231" t="s">
        <v>227</v>
      </c>
      <c r="AU250" s="231" t="s">
        <v>84</v>
      </c>
      <c r="AV250" s="14" t="s">
        <v>153</v>
      </c>
      <c r="AW250" s="14" t="s">
        <v>33</v>
      </c>
      <c r="AX250" s="14" t="s">
        <v>84</v>
      </c>
      <c r="AY250" s="231" t="s">
        <v>132</v>
      </c>
    </row>
    <row r="251" spans="1:65" s="12" customFormat="1" ht="25.9" customHeight="1">
      <c r="B251" s="170"/>
      <c r="C251" s="171"/>
      <c r="D251" s="172" t="s">
        <v>76</v>
      </c>
      <c r="E251" s="173" t="s">
        <v>620</v>
      </c>
      <c r="F251" s="173" t="s">
        <v>929</v>
      </c>
      <c r="G251" s="171"/>
      <c r="H251" s="171"/>
      <c r="I251" s="174"/>
      <c r="J251" s="175">
        <f>BK251</f>
        <v>0</v>
      </c>
      <c r="K251" s="171"/>
      <c r="L251" s="176"/>
      <c r="M251" s="177"/>
      <c r="N251" s="178"/>
      <c r="O251" s="178"/>
      <c r="P251" s="179">
        <f>SUM(P252:P255)</f>
        <v>0</v>
      </c>
      <c r="Q251" s="178"/>
      <c r="R251" s="179">
        <f>SUM(R252:R255)</f>
        <v>0</v>
      </c>
      <c r="S251" s="178"/>
      <c r="T251" s="180">
        <f>SUM(T252:T255)</f>
        <v>0</v>
      </c>
      <c r="AR251" s="181" t="s">
        <v>84</v>
      </c>
      <c r="AT251" s="182" t="s">
        <v>76</v>
      </c>
      <c r="AU251" s="182" t="s">
        <v>77</v>
      </c>
      <c r="AY251" s="181" t="s">
        <v>132</v>
      </c>
      <c r="BK251" s="183">
        <f>SUM(BK252:BK255)</f>
        <v>0</v>
      </c>
    </row>
    <row r="252" spans="1:65" s="2" customFormat="1" ht="16.5" customHeight="1">
      <c r="A252" s="33"/>
      <c r="B252" s="34"/>
      <c r="C252" s="186" t="s">
        <v>276</v>
      </c>
      <c r="D252" s="186" t="s">
        <v>135</v>
      </c>
      <c r="E252" s="187" t="s">
        <v>1687</v>
      </c>
      <c r="F252" s="188" t="s">
        <v>1688</v>
      </c>
      <c r="G252" s="189" t="s">
        <v>394</v>
      </c>
      <c r="H252" s="190">
        <v>98</v>
      </c>
      <c r="I252" s="191"/>
      <c r="J252" s="192">
        <f>ROUND(I252*H252,2)</f>
        <v>0</v>
      </c>
      <c r="K252" s="193"/>
      <c r="L252" s="38"/>
      <c r="M252" s="194" t="s">
        <v>1</v>
      </c>
      <c r="N252" s="195" t="s">
        <v>42</v>
      </c>
      <c r="O252" s="70"/>
      <c r="P252" s="196">
        <f>O252*H252</f>
        <v>0</v>
      </c>
      <c r="Q252" s="196">
        <v>0</v>
      </c>
      <c r="R252" s="196">
        <f>Q252*H252</f>
        <v>0</v>
      </c>
      <c r="S252" s="196">
        <v>0</v>
      </c>
      <c r="T252" s="197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8" t="s">
        <v>153</v>
      </c>
      <c r="AT252" s="198" t="s">
        <v>135</v>
      </c>
      <c r="AU252" s="198" t="s">
        <v>84</v>
      </c>
      <c r="AY252" s="16" t="s">
        <v>132</v>
      </c>
      <c r="BE252" s="199">
        <f>IF(N252="základní",J252,0)</f>
        <v>0</v>
      </c>
      <c r="BF252" s="199">
        <f>IF(N252="snížená",J252,0)</f>
        <v>0</v>
      </c>
      <c r="BG252" s="199">
        <f>IF(N252="zákl. přenesená",J252,0)</f>
        <v>0</v>
      </c>
      <c r="BH252" s="199">
        <f>IF(N252="sníž. přenesená",J252,0)</f>
        <v>0</v>
      </c>
      <c r="BI252" s="199">
        <f>IF(N252="nulová",J252,0)</f>
        <v>0</v>
      </c>
      <c r="BJ252" s="16" t="s">
        <v>84</v>
      </c>
      <c r="BK252" s="199">
        <f>ROUND(I252*H252,2)</f>
        <v>0</v>
      </c>
      <c r="BL252" s="16" t="s">
        <v>153</v>
      </c>
      <c r="BM252" s="198" t="s">
        <v>340</v>
      </c>
    </row>
    <row r="253" spans="1:65" s="2" customFormat="1" ht="10">
      <c r="A253" s="33"/>
      <c r="B253" s="34"/>
      <c r="C253" s="35"/>
      <c r="D253" s="200" t="s">
        <v>141</v>
      </c>
      <c r="E253" s="35"/>
      <c r="F253" s="201" t="s">
        <v>1688</v>
      </c>
      <c r="G253" s="35"/>
      <c r="H253" s="35"/>
      <c r="I253" s="202"/>
      <c r="J253" s="35"/>
      <c r="K253" s="35"/>
      <c r="L253" s="38"/>
      <c r="M253" s="203"/>
      <c r="N253" s="204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141</v>
      </c>
      <c r="AU253" s="16" t="s">
        <v>84</v>
      </c>
    </row>
    <row r="254" spans="1:65" s="13" customFormat="1" ht="10">
      <c r="B254" s="210"/>
      <c r="C254" s="211"/>
      <c r="D254" s="200" t="s">
        <v>227</v>
      </c>
      <c r="E254" s="212" t="s">
        <v>1</v>
      </c>
      <c r="F254" s="213" t="s">
        <v>1689</v>
      </c>
      <c r="G254" s="211"/>
      <c r="H254" s="214">
        <v>98</v>
      </c>
      <c r="I254" s="215"/>
      <c r="J254" s="211"/>
      <c r="K254" s="211"/>
      <c r="L254" s="216"/>
      <c r="M254" s="217"/>
      <c r="N254" s="218"/>
      <c r="O254" s="218"/>
      <c r="P254" s="218"/>
      <c r="Q254" s="218"/>
      <c r="R254" s="218"/>
      <c r="S254" s="218"/>
      <c r="T254" s="219"/>
      <c r="AT254" s="220" t="s">
        <v>227</v>
      </c>
      <c r="AU254" s="220" t="s">
        <v>84</v>
      </c>
      <c r="AV254" s="13" t="s">
        <v>86</v>
      </c>
      <c r="AW254" s="13" t="s">
        <v>33</v>
      </c>
      <c r="AX254" s="13" t="s">
        <v>77</v>
      </c>
      <c r="AY254" s="220" t="s">
        <v>132</v>
      </c>
    </row>
    <row r="255" spans="1:65" s="14" customFormat="1" ht="10">
      <c r="B255" s="221"/>
      <c r="C255" s="222"/>
      <c r="D255" s="200" t="s">
        <v>227</v>
      </c>
      <c r="E255" s="223" t="s">
        <v>1</v>
      </c>
      <c r="F255" s="224" t="s">
        <v>229</v>
      </c>
      <c r="G255" s="222"/>
      <c r="H255" s="225">
        <v>98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227</v>
      </c>
      <c r="AU255" s="231" t="s">
        <v>84</v>
      </c>
      <c r="AV255" s="14" t="s">
        <v>153</v>
      </c>
      <c r="AW255" s="14" t="s">
        <v>33</v>
      </c>
      <c r="AX255" s="14" t="s">
        <v>84</v>
      </c>
      <c r="AY255" s="231" t="s">
        <v>132</v>
      </c>
    </row>
    <row r="256" spans="1:65" s="12" customFormat="1" ht="25.9" customHeight="1">
      <c r="B256" s="170"/>
      <c r="C256" s="171"/>
      <c r="D256" s="172" t="s">
        <v>76</v>
      </c>
      <c r="E256" s="173" t="s">
        <v>1041</v>
      </c>
      <c r="F256" s="173" t="s">
        <v>1042</v>
      </c>
      <c r="G256" s="171"/>
      <c r="H256" s="171"/>
      <c r="I256" s="174"/>
      <c r="J256" s="175">
        <f>BK256</f>
        <v>0</v>
      </c>
      <c r="K256" s="171"/>
      <c r="L256" s="176"/>
      <c r="M256" s="177"/>
      <c r="N256" s="178"/>
      <c r="O256" s="178"/>
      <c r="P256" s="179">
        <f>SUM(P257:P280)</f>
        <v>0</v>
      </c>
      <c r="Q256" s="178"/>
      <c r="R256" s="179">
        <f>SUM(R257:R280)</f>
        <v>0</v>
      </c>
      <c r="S256" s="178"/>
      <c r="T256" s="180">
        <f>SUM(T257:T280)</f>
        <v>0</v>
      </c>
      <c r="AR256" s="181" t="s">
        <v>86</v>
      </c>
      <c r="AT256" s="182" t="s">
        <v>76</v>
      </c>
      <c r="AU256" s="182" t="s">
        <v>77</v>
      </c>
      <c r="AY256" s="181" t="s">
        <v>132</v>
      </c>
      <c r="BK256" s="183">
        <f>SUM(BK257:BK280)</f>
        <v>0</v>
      </c>
    </row>
    <row r="257" spans="1:65" s="2" customFormat="1" ht="24.15" customHeight="1">
      <c r="A257" s="33"/>
      <c r="B257" s="34"/>
      <c r="C257" s="186" t="s">
        <v>342</v>
      </c>
      <c r="D257" s="186" t="s">
        <v>135</v>
      </c>
      <c r="E257" s="187" t="s">
        <v>1690</v>
      </c>
      <c r="F257" s="188" t="s">
        <v>1691</v>
      </c>
      <c r="G257" s="189" t="s">
        <v>237</v>
      </c>
      <c r="H257" s="190">
        <v>2</v>
      </c>
      <c r="I257" s="191"/>
      <c r="J257" s="192">
        <f>ROUND(I257*H257,2)</f>
        <v>0</v>
      </c>
      <c r="K257" s="193"/>
      <c r="L257" s="38"/>
      <c r="M257" s="194" t="s">
        <v>1</v>
      </c>
      <c r="N257" s="195" t="s">
        <v>42</v>
      </c>
      <c r="O257" s="70"/>
      <c r="P257" s="196">
        <f>O257*H257</f>
        <v>0</v>
      </c>
      <c r="Q257" s="196">
        <v>0</v>
      </c>
      <c r="R257" s="196">
        <f>Q257*H257</f>
        <v>0</v>
      </c>
      <c r="S257" s="196">
        <v>0</v>
      </c>
      <c r="T257" s="197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8" t="s">
        <v>182</v>
      </c>
      <c r="AT257" s="198" t="s">
        <v>135</v>
      </c>
      <c r="AU257" s="198" t="s">
        <v>84</v>
      </c>
      <c r="AY257" s="16" t="s">
        <v>132</v>
      </c>
      <c r="BE257" s="199">
        <f>IF(N257="základní",J257,0)</f>
        <v>0</v>
      </c>
      <c r="BF257" s="199">
        <f>IF(N257="snížená",J257,0)</f>
        <v>0</v>
      </c>
      <c r="BG257" s="199">
        <f>IF(N257="zákl. přenesená",J257,0)</f>
        <v>0</v>
      </c>
      <c r="BH257" s="199">
        <f>IF(N257="sníž. přenesená",J257,0)</f>
        <v>0</v>
      </c>
      <c r="BI257" s="199">
        <f>IF(N257="nulová",J257,0)</f>
        <v>0</v>
      </c>
      <c r="BJ257" s="16" t="s">
        <v>84</v>
      </c>
      <c r="BK257" s="199">
        <f>ROUND(I257*H257,2)</f>
        <v>0</v>
      </c>
      <c r="BL257" s="16" t="s">
        <v>182</v>
      </c>
      <c r="BM257" s="198" t="s">
        <v>345</v>
      </c>
    </row>
    <row r="258" spans="1:65" s="2" customFormat="1" ht="10">
      <c r="A258" s="33"/>
      <c r="B258" s="34"/>
      <c r="C258" s="35"/>
      <c r="D258" s="200" t="s">
        <v>141</v>
      </c>
      <c r="E258" s="35"/>
      <c r="F258" s="201" t="s">
        <v>1691</v>
      </c>
      <c r="G258" s="35"/>
      <c r="H258" s="35"/>
      <c r="I258" s="202"/>
      <c r="J258" s="35"/>
      <c r="K258" s="35"/>
      <c r="L258" s="38"/>
      <c r="M258" s="203"/>
      <c r="N258" s="204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141</v>
      </c>
      <c r="AU258" s="16" t="s">
        <v>84</v>
      </c>
    </row>
    <row r="259" spans="1:65" s="13" customFormat="1" ht="10">
      <c r="B259" s="210"/>
      <c r="C259" s="211"/>
      <c r="D259" s="200" t="s">
        <v>227</v>
      </c>
      <c r="E259" s="212" t="s">
        <v>1</v>
      </c>
      <c r="F259" s="213" t="s">
        <v>1643</v>
      </c>
      <c r="G259" s="211"/>
      <c r="H259" s="214">
        <v>2</v>
      </c>
      <c r="I259" s="215"/>
      <c r="J259" s="211"/>
      <c r="K259" s="211"/>
      <c r="L259" s="216"/>
      <c r="M259" s="217"/>
      <c r="N259" s="218"/>
      <c r="O259" s="218"/>
      <c r="P259" s="218"/>
      <c r="Q259" s="218"/>
      <c r="R259" s="218"/>
      <c r="S259" s="218"/>
      <c r="T259" s="219"/>
      <c r="AT259" s="220" t="s">
        <v>227</v>
      </c>
      <c r="AU259" s="220" t="s">
        <v>84</v>
      </c>
      <c r="AV259" s="13" t="s">
        <v>86</v>
      </c>
      <c r="AW259" s="13" t="s">
        <v>33</v>
      </c>
      <c r="AX259" s="13" t="s">
        <v>77</v>
      </c>
      <c r="AY259" s="220" t="s">
        <v>132</v>
      </c>
    </row>
    <row r="260" spans="1:65" s="14" customFormat="1" ht="10">
      <c r="B260" s="221"/>
      <c r="C260" s="222"/>
      <c r="D260" s="200" t="s">
        <v>227</v>
      </c>
      <c r="E260" s="223" t="s">
        <v>1</v>
      </c>
      <c r="F260" s="224" t="s">
        <v>229</v>
      </c>
      <c r="G260" s="222"/>
      <c r="H260" s="225">
        <v>2</v>
      </c>
      <c r="I260" s="226"/>
      <c r="J260" s="222"/>
      <c r="K260" s="222"/>
      <c r="L260" s="227"/>
      <c r="M260" s="228"/>
      <c r="N260" s="229"/>
      <c r="O260" s="229"/>
      <c r="P260" s="229"/>
      <c r="Q260" s="229"/>
      <c r="R260" s="229"/>
      <c r="S260" s="229"/>
      <c r="T260" s="230"/>
      <c r="AT260" s="231" t="s">
        <v>227</v>
      </c>
      <c r="AU260" s="231" t="s">
        <v>84</v>
      </c>
      <c r="AV260" s="14" t="s">
        <v>153</v>
      </c>
      <c r="AW260" s="14" t="s">
        <v>33</v>
      </c>
      <c r="AX260" s="14" t="s">
        <v>84</v>
      </c>
      <c r="AY260" s="231" t="s">
        <v>132</v>
      </c>
    </row>
    <row r="261" spans="1:65" s="2" customFormat="1" ht="24.15" customHeight="1">
      <c r="A261" s="33"/>
      <c r="B261" s="34"/>
      <c r="C261" s="186" t="s">
        <v>280</v>
      </c>
      <c r="D261" s="186" t="s">
        <v>135</v>
      </c>
      <c r="E261" s="187" t="s">
        <v>1692</v>
      </c>
      <c r="F261" s="188" t="s">
        <v>1693</v>
      </c>
      <c r="G261" s="189" t="s">
        <v>237</v>
      </c>
      <c r="H261" s="190">
        <v>6</v>
      </c>
      <c r="I261" s="191"/>
      <c r="J261" s="192">
        <f>ROUND(I261*H261,2)</f>
        <v>0</v>
      </c>
      <c r="K261" s="193"/>
      <c r="L261" s="38"/>
      <c r="M261" s="194" t="s">
        <v>1</v>
      </c>
      <c r="N261" s="195" t="s">
        <v>42</v>
      </c>
      <c r="O261" s="70"/>
      <c r="P261" s="196">
        <f>O261*H261</f>
        <v>0</v>
      </c>
      <c r="Q261" s="196">
        <v>0</v>
      </c>
      <c r="R261" s="196">
        <f>Q261*H261</f>
        <v>0</v>
      </c>
      <c r="S261" s="196">
        <v>0</v>
      </c>
      <c r="T261" s="197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98" t="s">
        <v>182</v>
      </c>
      <c r="AT261" s="198" t="s">
        <v>135</v>
      </c>
      <c r="AU261" s="198" t="s">
        <v>84</v>
      </c>
      <c r="AY261" s="16" t="s">
        <v>132</v>
      </c>
      <c r="BE261" s="199">
        <f>IF(N261="základní",J261,0)</f>
        <v>0</v>
      </c>
      <c r="BF261" s="199">
        <f>IF(N261="snížená",J261,0)</f>
        <v>0</v>
      </c>
      <c r="BG261" s="199">
        <f>IF(N261="zákl. přenesená",J261,0)</f>
        <v>0</v>
      </c>
      <c r="BH261" s="199">
        <f>IF(N261="sníž. přenesená",J261,0)</f>
        <v>0</v>
      </c>
      <c r="BI261" s="199">
        <f>IF(N261="nulová",J261,0)</f>
        <v>0</v>
      </c>
      <c r="BJ261" s="16" t="s">
        <v>84</v>
      </c>
      <c r="BK261" s="199">
        <f>ROUND(I261*H261,2)</f>
        <v>0</v>
      </c>
      <c r="BL261" s="16" t="s">
        <v>182</v>
      </c>
      <c r="BM261" s="198" t="s">
        <v>348</v>
      </c>
    </row>
    <row r="262" spans="1:65" s="2" customFormat="1" ht="10">
      <c r="A262" s="33"/>
      <c r="B262" s="34"/>
      <c r="C262" s="35"/>
      <c r="D262" s="200" t="s">
        <v>141</v>
      </c>
      <c r="E262" s="35"/>
      <c r="F262" s="201" t="s">
        <v>1693</v>
      </c>
      <c r="G262" s="35"/>
      <c r="H262" s="35"/>
      <c r="I262" s="202"/>
      <c r="J262" s="35"/>
      <c r="K262" s="35"/>
      <c r="L262" s="38"/>
      <c r="M262" s="203"/>
      <c r="N262" s="204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141</v>
      </c>
      <c r="AU262" s="16" t="s">
        <v>84</v>
      </c>
    </row>
    <row r="263" spans="1:65" s="13" customFormat="1" ht="10">
      <c r="B263" s="210"/>
      <c r="C263" s="211"/>
      <c r="D263" s="200" t="s">
        <v>227</v>
      </c>
      <c r="E263" s="212" t="s">
        <v>1</v>
      </c>
      <c r="F263" s="213" t="s">
        <v>1694</v>
      </c>
      <c r="G263" s="211"/>
      <c r="H263" s="214">
        <v>6</v>
      </c>
      <c r="I263" s="215"/>
      <c r="J263" s="211"/>
      <c r="K263" s="211"/>
      <c r="L263" s="216"/>
      <c r="M263" s="217"/>
      <c r="N263" s="218"/>
      <c r="O263" s="218"/>
      <c r="P263" s="218"/>
      <c r="Q263" s="218"/>
      <c r="R263" s="218"/>
      <c r="S263" s="218"/>
      <c r="T263" s="219"/>
      <c r="AT263" s="220" t="s">
        <v>227</v>
      </c>
      <c r="AU263" s="220" t="s">
        <v>84</v>
      </c>
      <c r="AV263" s="13" t="s">
        <v>86</v>
      </c>
      <c r="AW263" s="13" t="s">
        <v>33</v>
      </c>
      <c r="AX263" s="13" t="s">
        <v>77</v>
      </c>
      <c r="AY263" s="220" t="s">
        <v>132</v>
      </c>
    </row>
    <row r="264" spans="1:65" s="14" customFormat="1" ht="10">
      <c r="B264" s="221"/>
      <c r="C264" s="222"/>
      <c r="D264" s="200" t="s">
        <v>227</v>
      </c>
      <c r="E264" s="223" t="s">
        <v>1</v>
      </c>
      <c r="F264" s="224" t="s">
        <v>229</v>
      </c>
      <c r="G264" s="222"/>
      <c r="H264" s="225">
        <v>6</v>
      </c>
      <c r="I264" s="226"/>
      <c r="J264" s="222"/>
      <c r="K264" s="222"/>
      <c r="L264" s="227"/>
      <c r="M264" s="228"/>
      <c r="N264" s="229"/>
      <c r="O264" s="229"/>
      <c r="P264" s="229"/>
      <c r="Q264" s="229"/>
      <c r="R264" s="229"/>
      <c r="S264" s="229"/>
      <c r="T264" s="230"/>
      <c r="AT264" s="231" t="s">
        <v>227</v>
      </c>
      <c r="AU264" s="231" t="s">
        <v>84</v>
      </c>
      <c r="AV264" s="14" t="s">
        <v>153</v>
      </c>
      <c r="AW264" s="14" t="s">
        <v>33</v>
      </c>
      <c r="AX264" s="14" t="s">
        <v>84</v>
      </c>
      <c r="AY264" s="231" t="s">
        <v>132</v>
      </c>
    </row>
    <row r="265" spans="1:65" s="2" customFormat="1" ht="16.5" customHeight="1">
      <c r="A265" s="33"/>
      <c r="B265" s="34"/>
      <c r="C265" s="186" t="s">
        <v>349</v>
      </c>
      <c r="D265" s="186" t="s">
        <v>135</v>
      </c>
      <c r="E265" s="187" t="s">
        <v>1695</v>
      </c>
      <c r="F265" s="188" t="s">
        <v>1696</v>
      </c>
      <c r="G265" s="189" t="s">
        <v>1331</v>
      </c>
      <c r="H265" s="190">
        <v>6</v>
      </c>
      <c r="I265" s="191"/>
      <c r="J265" s="192">
        <f>ROUND(I265*H265,2)</f>
        <v>0</v>
      </c>
      <c r="K265" s="193"/>
      <c r="L265" s="38"/>
      <c r="M265" s="194" t="s">
        <v>1</v>
      </c>
      <c r="N265" s="195" t="s">
        <v>42</v>
      </c>
      <c r="O265" s="70"/>
      <c r="P265" s="196">
        <f>O265*H265</f>
        <v>0</v>
      </c>
      <c r="Q265" s="196">
        <v>0</v>
      </c>
      <c r="R265" s="196">
        <f>Q265*H265</f>
        <v>0</v>
      </c>
      <c r="S265" s="196">
        <v>0</v>
      </c>
      <c r="T265" s="197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98" t="s">
        <v>182</v>
      </c>
      <c r="AT265" s="198" t="s">
        <v>135</v>
      </c>
      <c r="AU265" s="198" t="s">
        <v>84</v>
      </c>
      <c r="AY265" s="16" t="s">
        <v>132</v>
      </c>
      <c r="BE265" s="199">
        <f>IF(N265="základní",J265,0)</f>
        <v>0</v>
      </c>
      <c r="BF265" s="199">
        <f>IF(N265="snížená",J265,0)</f>
        <v>0</v>
      </c>
      <c r="BG265" s="199">
        <f>IF(N265="zákl. přenesená",J265,0)</f>
        <v>0</v>
      </c>
      <c r="BH265" s="199">
        <f>IF(N265="sníž. přenesená",J265,0)</f>
        <v>0</v>
      </c>
      <c r="BI265" s="199">
        <f>IF(N265="nulová",J265,0)</f>
        <v>0</v>
      </c>
      <c r="BJ265" s="16" t="s">
        <v>84</v>
      </c>
      <c r="BK265" s="199">
        <f>ROUND(I265*H265,2)</f>
        <v>0</v>
      </c>
      <c r="BL265" s="16" t="s">
        <v>182</v>
      </c>
      <c r="BM265" s="198" t="s">
        <v>352</v>
      </c>
    </row>
    <row r="266" spans="1:65" s="2" customFormat="1" ht="10">
      <c r="A266" s="33"/>
      <c r="B266" s="34"/>
      <c r="C266" s="35"/>
      <c r="D266" s="200" t="s">
        <v>141</v>
      </c>
      <c r="E266" s="35"/>
      <c r="F266" s="201" t="s">
        <v>1696</v>
      </c>
      <c r="G266" s="35"/>
      <c r="H266" s="35"/>
      <c r="I266" s="202"/>
      <c r="J266" s="35"/>
      <c r="K266" s="35"/>
      <c r="L266" s="38"/>
      <c r="M266" s="203"/>
      <c r="N266" s="204"/>
      <c r="O266" s="70"/>
      <c r="P266" s="70"/>
      <c r="Q266" s="70"/>
      <c r="R266" s="70"/>
      <c r="S266" s="70"/>
      <c r="T266" s="7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141</v>
      </c>
      <c r="AU266" s="16" t="s">
        <v>84</v>
      </c>
    </row>
    <row r="267" spans="1:65" s="13" customFormat="1" ht="10">
      <c r="B267" s="210"/>
      <c r="C267" s="211"/>
      <c r="D267" s="200" t="s">
        <v>227</v>
      </c>
      <c r="E267" s="212" t="s">
        <v>1</v>
      </c>
      <c r="F267" s="213" t="s">
        <v>1694</v>
      </c>
      <c r="G267" s="211"/>
      <c r="H267" s="214">
        <v>6</v>
      </c>
      <c r="I267" s="215"/>
      <c r="J267" s="211"/>
      <c r="K267" s="211"/>
      <c r="L267" s="216"/>
      <c r="M267" s="217"/>
      <c r="N267" s="218"/>
      <c r="O267" s="218"/>
      <c r="P267" s="218"/>
      <c r="Q267" s="218"/>
      <c r="R267" s="218"/>
      <c r="S267" s="218"/>
      <c r="T267" s="219"/>
      <c r="AT267" s="220" t="s">
        <v>227</v>
      </c>
      <c r="AU267" s="220" t="s">
        <v>84</v>
      </c>
      <c r="AV267" s="13" t="s">
        <v>86</v>
      </c>
      <c r="AW267" s="13" t="s">
        <v>33</v>
      </c>
      <c r="AX267" s="13" t="s">
        <v>77</v>
      </c>
      <c r="AY267" s="220" t="s">
        <v>132</v>
      </c>
    </row>
    <row r="268" spans="1:65" s="14" customFormat="1" ht="10">
      <c r="B268" s="221"/>
      <c r="C268" s="222"/>
      <c r="D268" s="200" t="s">
        <v>227</v>
      </c>
      <c r="E268" s="223" t="s">
        <v>1</v>
      </c>
      <c r="F268" s="224" t="s">
        <v>229</v>
      </c>
      <c r="G268" s="222"/>
      <c r="H268" s="225">
        <v>6</v>
      </c>
      <c r="I268" s="226"/>
      <c r="J268" s="222"/>
      <c r="K268" s="222"/>
      <c r="L268" s="227"/>
      <c r="M268" s="228"/>
      <c r="N268" s="229"/>
      <c r="O268" s="229"/>
      <c r="P268" s="229"/>
      <c r="Q268" s="229"/>
      <c r="R268" s="229"/>
      <c r="S268" s="229"/>
      <c r="T268" s="230"/>
      <c r="AT268" s="231" t="s">
        <v>227</v>
      </c>
      <c r="AU268" s="231" t="s">
        <v>84</v>
      </c>
      <c r="AV268" s="14" t="s">
        <v>153</v>
      </c>
      <c r="AW268" s="14" t="s">
        <v>33</v>
      </c>
      <c r="AX268" s="14" t="s">
        <v>84</v>
      </c>
      <c r="AY268" s="231" t="s">
        <v>132</v>
      </c>
    </row>
    <row r="269" spans="1:65" s="2" customFormat="1" ht="24.15" customHeight="1">
      <c r="A269" s="33"/>
      <c r="B269" s="34"/>
      <c r="C269" s="186" t="s">
        <v>283</v>
      </c>
      <c r="D269" s="186" t="s">
        <v>135</v>
      </c>
      <c r="E269" s="187" t="s">
        <v>1697</v>
      </c>
      <c r="F269" s="188" t="s">
        <v>1698</v>
      </c>
      <c r="G269" s="189" t="s">
        <v>1331</v>
      </c>
      <c r="H269" s="190">
        <v>6</v>
      </c>
      <c r="I269" s="191"/>
      <c r="J269" s="192">
        <f>ROUND(I269*H269,2)</f>
        <v>0</v>
      </c>
      <c r="K269" s="193"/>
      <c r="L269" s="38"/>
      <c r="M269" s="194" t="s">
        <v>1</v>
      </c>
      <c r="N269" s="195" t="s">
        <v>42</v>
      </c>
      <c r="O269" s="70"/>
      <c r="P269" s="196">
        <f>O269*H269</f>
        <v>0</v>
      </c>
      <c r="Q269" s="196">
        <v>0</v>
      </c>
      <c r="R269" s="196">
        <f>Q269*H269</f>
        <v>0</v>
      </c>
      <c r="S269" s="196">
        <v>0</v>
      </c>
      <c r="T269" s="197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8" t="s">
        <v>182</v>
      </c>
      <c r="AT269" s="198" t="s">
        <v>135</v>
      </c>
      <c r="AU269" s="198" t="s">
        <v>84</v>
      </c>
      <c r="AY269" s="16" t="s">
        <v>132</v>
      </c>
      <c r="BE269" s="199">
        <f>IF(N269="základní",J269,0)</f>
        <v>0</v>
      </c>
      <c r="BF269" s="199">
        <f>IF(N269="snížená",J269,0)</f>
        <v>0</v>
      </c>
      <c r="BG269" s="199">
        <f>IF(N269="zákl. přenesená",J269,0)</f>
        <v>0</v>
      </c>
      <c r="BH269" s="199">
        <f>IF(N269="sníž. přenesená",J269,0)</f>
        <v>0</v>
      </c>
      <c r="BI269" s="199">
        <f>IF(N269="nulová",J269,0)</f>
        <v>0</v>
      </c>
      <c r="BJ269" s="16" t="s">
        <v>84</v>
      </c>
      <c r="BK269" s="199">
        <f>ROUND(I269*H269,2)</f>
        <v>0</v>
      </c>
      <c r="BL269" s="16" t="s">
        <v>182</v>
      </c>
      <c r="BM269" s="198" t="s">
        <v>353</v>
      </c>
    </row>
    <row r="270" spans="1:65" s="2" customFormat="1" ht="10">
      <c r="A270" s="33"/>
      <c r="B270" s="34"/>
      <c r="C270" s="35"/>
      <c r="D270" s="200" t="s">
        <v>141</v>
      </c>
      <c r="E270" s="35"/>
      <c r="F270" s="201" t="s">
        <v>1698</v>
      </c>
      <c r="G270" s="35"/>
      <c r="H270" s="35"/>
      <c r="I270" s="202"/>
      <c r="J270" s="35"/>
      <c r="K270" s="35"/>
      <c r="L270" s="38"/>
      <c r="M270" s="203"/>
      <c r="N270" s="204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141</v>
      </c>
      <c r="AU270" s="16" t="s">
        <v>84</v>
      </c>
    </row>
    <row r="271" spans="1:65" s="13" customFormat="1" ht="10">
      <c r="B271" s="210"/>
      <c r="C271" s="211"/>
      <c r="D271" s="200" t="s">
        <v>227</v>
      </c>
      <c r="E271" s="212" t="s">
        <v>1</v>
      </c>
      <c r="F271" s="213" t="s">
        <v>1694</v>
      </c>
      <c r="G271" s="211"/>
      <c r="H271" s="214">
        <v>6</v>
      </c>
      <c r="I271" s="215"/>
      <c r="J271" s="211"/>
      <c r="K271" s="211"/>
      <c r="L271" s="216"/>
      <c r="M271" s="217"/>
      <c r="N271" s="218"/>
      <c r="O271" s="218"/>
      <c r="P271" s="218"/>
      <c r="Q271" s="218"/>
      <c r="R271" s="218"/>
      <c r="S271" s="218"/>
      <c r="T271" s="219"/>
      <c r="AT271" s="220" t="s">
        <v>227</v>
      </c>
      <c r="AU271" s="220" t="s">
        <v>84</v>
      </c>
      <c r="AV271" s="13" t="s">
        <v>86</v>
      </c>
      <c r="AW271" s="13" t="s">
        <v>33</v>
      </c>
      <c r="AX271" s="13" t="s">
        <v>77</v>
      </c>
      <c r="AY271" s="220" t="s">
        <v>132</v>
      </c>
    </row>
    <row r="272" spans="1:65" s="14" customFormat="1" ht="10">
      <c r="B272" s="221"/>
      <c r="C272" s="222"/>
      <c r="D272" s="200" t="s">
        <v>227</v>
      </c>
      <c r="E272" s="223" t="s">
        <v>1</v>
      </c>
      <c r="F272" s="224" t="s">
        <v>229</v>
      </c>
      <c r="G272" s="222"/>
      <c r="H272" s="225">
        <v>6</v>
      </c>
      <c r="I272" s="226"/>
      <c r="J272" s="222"/>
      <c r="K272" s="222"/>
      <c r="L272" s="227"/>
      <c r="M272" s="228"/>
      <c r="N272" s="229"/>
      <c r="O272" s="229"/>
      <c r="P272" s="229"/>
      <c r="Q272" s="229"/>
      <c r="R272" s="229"/>
      <c r="S272" s="229"/>
      <c r="T272" s="230"/>
      <c r="AT272" s="231" t="s">
        <v>227</v>
      </c>
      <c r="AU272" s="231" t="s">
        <v>84</v>
      </c>
      <c r="AV272" s="14" t="s">
        <v>153</v>
      </c>
      <c r="AW272" s="14" t="s">
        <v>33</v>
      </c>
      <c r="AX272" s="14" t="s">
        <v>84</v>
      </c>
      <c r="AY272" s="231" t="s">
        <v>132</v>
      </c>
    </row>
    <row r="273" spans="1:65" s="2" customFormat="1" ht="33" customHeight="1">
      <c r="A273" s="33"/>
      <c r="B273" s="34"/>
      <c r="C273" s="186" t="s">
        <v>354</v>
      </c>
      <c r="D273" s="186" t="s">
        <v>135</v>
      </c>
      <c r="E273" s="187" t="s">
        <v>1699</v>
      </c>
      <c r="F273" s="188" t="s">
        <v>1700</v>
      </c>
      <c r="G273" s="189" t="s">
        <v>226</v>
      </c>
      <c r="H273" s="190">
        <v>20</v>
      </c>
      <c r="I273" s="191"/>
      <c r="J273" s="192">
        <f>ROUND(I273*H273,2)</f>
        <v>0</v>
      </c>
      <c r="K273" s="193"/>
      <c r="L273" s="38"/>
      <c r="M273" s="194" t="s">
        <v>1</v>
      </c>
      <c r="N273" s="195" t="s">
        <v>42</v>
      </c>
      <c r="O273" s="70"/>
      <c r="P273" s="196">
        <f>O273*H273</f>
        <v>0</v>
      </c>
      <c r="Q273" s="196">
        <v>0</v>
      </c>
      <c r="R273" s="196">
        <f>Q273*H273</f>
        <v>0</v>
      </c>
      <c r="S273" s="196">
        <v>0</v>
      </c>
      <c r="T273" s="197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8" t="s">
        <v>182</v>
      </c>
      <c r="AT273" s="198" t="s">
        <v>135</v>
      </c>
      <c r="AU273" s="198" t="s">
        <v>84</v>
      </c>
      <c r="AY273" s="16" t="s">
        <v>132</v>
      </c>
      <c r="BE273" s="199">
        <f>IF(N273="základní",J273,0)</f>
        <v>0</v>
      </c>
      <c r="BF273" s="199">
        <f>IF(N273="snížená",J273,0)</f>
        <v>0</v>
      </c>
      <c r="BG273" s="199">
        <f>IF(N273="zákl. přenesená",J273,0)</f>
        <v>0</v>
      </c>
      <c r="BH273" s="199">
        <f>IF(N273="sníž. přenesená",J273,0)</f>
        <v>0</v>
      </c>
      <c r="BI273" s="199">
        <f>IF(N273="nulová",J273,0)</f>
        <v>0</v>
      </c>
      <c r="BJ273" s="16" t="s">
        <v>84</v>
      </c>
      <c r="BK273" s="199">
        <f>ROUND(I273*H273,2)</f>
        <v>0</v>
      </c>
      <c r="BL273" s="16" t="s">
        <v>182</v>
      </c>
      <c r="BM273" s="198" t="s">
        <v>357</v>
      </c>
    </row>
    <row r="274" spans="1:65" s="2" customFormat="1" ht="18">
      <c r="A274" s="33"/>
      <c r="B274" s="34"/>
      <c r="C274" s="35"/>
      <c r="D274" s="200" t="s">
        <v>141</v>
      </c>
      <c r="E274" s="35"/>
      <c r="F274" s="201" t="s">
        <v>1700</v>
      </c>
      <c r="G274" s="35"/>
      <c r="H274" s="35"/>
      <c r="I274" s="202"/>
      <c r="J274" s="35"/>
      <c r="K274" s="35"/>
      <c r="L274" s="38"/>
      <c r="M274" s="203"/>
      <c r="N274" s="204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141</v>
      </c>
      <c r="AU274" s="16" t="s">
        <v>84</v>
      </c>
    </row>
    <row r="275" spans="1:65" s="13" customFormat="1" ht="10">
      <c r="B275" s="210"/>
      <c r="C275" s="211"/>
      <c r="D275" s="200" t="s">
        <v>227</v>
      </c>
      <c r="E275" s="212" t="s">
        <v>1</v>
      </c>
      <c r="F275" s="213" t="s">
        <v>1701</v>
      </c>
      <c r="G275" s="211"/>
      <c r="H275" s="214">
        <v>20</v>
      </c>
      <c r="I275" s="215"/>
      <c r="J275" s="211"/>
      <c r="K275" s="211"/>
      <c r="L275" s="216"/>
      <c r="M275" s="217"/>
      <c r="N275" s="218"/>
      <c r="O275" s="218"/>
      <c r="P275" s="218"/>
      <c r="Q275" s="218"/>
      <c r="R275" s="218"/>
      <c r="S275" s="218"/>
      <c r="T275" s="219"/>
      <c r="AT275" s="220" t="s">
        <v>227</v>
      </c>
      <c r="AU275" s="220" t="s">
        <v>84</v>
      </c>
      <c r="AV275" s="13" t="s">
        <v>86</v>
      </c>
      <c r="AW275" s="13" t="s">
        <v>33</v>
      </c>
      <c r="AX275" s="13" t="s">
        <v>77</v>
      </c>
      <c r="AY275" s="220" t="s">
        <v>132</v>
      </c>
    </row>
    <row r="276" spans="1:65" s="14" customFormat="1" ht="10">
      <c r="B276" s="221"/>
      <c r="C276" s="222"/>
      <c r="D276" s="200" t="s">
        <v>227</v>
      </c>
      <c r="E276" s="223" t="s">
        <v>1</v>
      </c>
      <c r="F276" s="224" t="s">
        <v>229</v>
      </c>
      <c r="G276" s="222"/>
      <c r="H276" s="225">
        <v>20</v>
      </c>
      <c r="I276" s="226"/>
      <c r="J276" s="222"/>
      <c r="K276" s="222"/>
      <c r="L276" s="227"/>
      <c r="M276" s="228"/>
      <c r="N276" s="229"/>
      <c r="O276" s="229"/>
      <c r="P276" s="229"/>
      <c r="Q276" s="229"/>
      <c r="R276" s="229"/>
      <c r="S276" s="229"/>
      <c r="T276" s="230"/>
      <c r="AT276" s="231" t="s">
        <v>227</v>
      </c>
      <c r="AU276" s="231" t="s">
        <v>84</v>
      </c>
      <c r="AV276" s="14" t="s">
        <v>153</v>
      </c>
      <c r="AW276" s="14" t="s">
        <v>33</v>
      </c>
      <c r="AX276" s="14" t="s">
        <v>84</v>
      </c>
      <c r="AY276" s="231" t="s">
        <v>132</v>
      </c>
    </row>
    <row r="277" spans="1:65" s="2" customFormat="1" ht="24.15" customHeight="1">
      <c r="A277" s="33"/>
      <c r="B277" s="34"/>
      <c r="C277" s="186" t="s">
        <v>483</v>
      </c>
      <c r="D277" s="186" t="s">
        <v>135</v>
      </c>
      <c r="E277" s="187" t="s">
        <v>1702</v>
      </c>
      <c r="F277" s="188" t="s">
        <v>1703</v>
      </c>
      <c r="G277" s="189" t="s">
        <v>394</v>
      </c>
      <c r="H277" s="190">
        <v>0.05</v>
      </c>
      <c r="I277" s="191"/>
      <c r="J277" s="192">
        <f>ROUND(I277*H277,2)</f>
        <v>0</v>
      </c>
      <c r="K277" s="193"/>
      <c r="L277" s="38"/>
      <c r="M277" s="194" t="s">
        <v>1</v>
      </c>
      <c r="N277" s="195" t="s">
        <v>42</v>
      </c>
      <c r="O277" s="70"/>
      <c r="P277" s="196">
        <f>O277*H277</f>
        <v>0</v>
      </c>
      <c r="Q277" s="196">
        <v>0</v>
      </c>
      <c r="R277" s="196">
        <f>Q277*H277</f>
        <v>0</v>
      </c>
      <c r="S277" s="196">
        <v>0</v>
      </c>
      <c r="T277" s="197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8" t="s">
        <v>182</v>
      </c>
      <c r="AT277" s="198" t="s">
        <v>135</v>
      </c>
      <c r="AU277" s="198" t="s">
        <v>84</v>
      </c>
      <c r="AY277" s="16" t="s">
        <v>132</v>
      </c>
      <c r="BE277" s="199">
        <f>IF(N277="základní",J277,0)</f>
        <v>0</v>
      </c>
      <c r="BF277" s="199">
        <f>IF(N277="snížená",J277,0)</f>
        <v>0</v>
      </c>
      <c r="BG277" s="199">
        <f>IF(N277="zákl. přenesená",J277,0)</f>
        <v>0</v>
      </c>
      <c r="BH277" s="199">
        <f>IF(N277="sníž. přenesená",J277,0)</f>
        <v>0</v>
      </c>
      <c r="BI277" s="199">
        <f>IF(N277="nulová",J277,0)</f>
        <v>0</v>
      </c>
      <c r="BJ277" s="16" t="s">
        <v>84</v>
      </c>
      <c r="BK277" s="199">
        <f>ROUND(I277*H277,2)</f>
        <v>0</v>
      </c>
      <c r="BL277" s="16" t="s">
        <v>182</v>
      </c>
      <c r="BM277" s="198" t="s">
        <v>1704</v>
      </c>
    </row>
    <row r="278" spans="1:65" s="2" customFormat="1" ht="27">
      <c r="A278" s="33"/>
      <c r="B278" s="34"/>
      <c r="C278" s="35"/>
      <c r="D278" s="200" t="s">
        <v>141</v>
      </c>
      <c r="E278" s="35"/>
      <c r="F278" s="201" t="s">
        <v>1705</v>
      </c>
      <c r="G278" s="35"/>
      <c r="H278" s="35"/>
      <c r="I278" s="202"/>
      <c r="J278" s="35"/>
      <c r="K278" s="35"/>
      <c r="L278" s="38"/>
      <c r="M278" s="203"/>
      <c r="N278" s="204"/>
      <c r="O278" s="70"/>
      <c r="P278" s="70"/>
      <c r="Q278" s="70"/>
      <c r="R278" s="70"/>
      <c r="S278" s="70"/>
      <c r="T278" s="71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141</v>
      </c>
      <c r="AU278" s="16" t="s">
        <v>84</v>
      </c>
    </row>
    <row r="279" spans="1:65" s="2" customFormat="1" ht="24.15" customHeight="1">
      <c r="A279" s="33"/>
      <c r="B279" s="34"/>
      <c r="C279" s="186" t="s">
        <v>783</v>
      </c>
      <c r="D279" s="186" t="s">
        <v>135</v>
      </c>
      <c r="E279" s="187" t="s">
        <v>1706</v>
      </c>
      <c r="F279" s="188" t="s">
        <v>1707</v>
      </c>
      <c r="G279" s="189" t="s">
        <v>394</v>
      </c>
      <c r="H279" s="190">
        <v>0.05</v>
      </c>
      <c r="I279" s="191"/>
      <c r="J279" s="192">
        <f>ROUND(I279*H279,2)</f>
        <v>0</v>
      </c>
      <c r="K279" s="193"/>
      <c r="L279" s="38"/>
      <c r="M279" s="194" t="s">
        <v>1</v>
      </c>
      <c r="N279" s="195" t="s">
        <v>42</v>
      </c>
      <c r="O279" s="70"/>
      <c r="P279" s="196">
        <f>O279*H279</f>
        <v>0</v>
      </c>
      <c r="Q279" s="196">
        <v>0</v>
      </c>
      <c r="R279" s="196">
        <f>Q279*H279</f>
        <v>0</v>
      </c>
      <c r="S279" s="196">
        <v>0</v>
      </c>
      <c r="T279" s="197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98" t="s">
        <v>182</v>
      </c>
      <c r="AT279" s="198" t="s">
        <v>135</v>
      </c>
      <c r="AU279" s="198" t="s">
        <v>84</v>
      </c>
      <c r="AY279" s="16" t="s">
        <v>132</v>
      </c>
      <c r="BE279" s="199">
        <f>IF(N279="základní",J279,0)</f>
        <v>0</v>
      </c>
      <c r="BF279" s="199">
        <f>IF(N279="snížená",J279,0)</f>
        <v>0</v>
      </c>
      <c r="BG279" s="199">
        <f>IF(N279="zákl. přenesená",J279,0)</f>
        <v>0</v>
      </c>
      <c r="BH279" s="199">
        <f>IF(N279="sníž. přenesená",J279,0)</f>
        <v>0</v>
      </c>
      <c r="BI279" s="199">
        <f>IF(N279="nulová",J279,0)</f>
        <v>0</v>
      </c>
      <c r="BJ279" s="16" t="s">
        <v>84</v>
      </c>
      <c r="BK279" s="199">
        <f>ROUND(I279*H279,2)</f>
        <v>0</v>
      </c>
      <c r="BL279" s="16" t="s">
        <v>182</v>
      </c>
      <c r="BM279" s="198" t="s">
        <v>1708</v>
      </c>
    </row>
    <row r="280" spans="1:65" s="2" customFormat="1" ht="27">
      <c r="A280" s="33"/>
      <c r="B280" s="34"/>
      <c r="C280" s="35"/>
      <c r="D280" s="200" t="s">
        <v>141</v>
      </c>
      <c r="E280" s="35"/>
      <c r="F280" s="201" t="s">
        <v>1709</v>
      </c>
      <c r="G280" s="35"/>
      <c r="H280" s="35"/>
      <c r="I280" s="202"/>
      <c r="J280" s="35"/>
      <c r="K280" s="35"/>
      <c r="L280" s="38"/>
      <c r="M280" s="203"/>
      <c r="N280" s="204"/>
      <c r="O280" s="70"/>
      <c r="P280" s="70"/>
      <c r="Q280" s="70"/>
      <c r="R280" s="70"/>
      <c r="S280" s="70"/>
      <c r="T280" s="71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141</v>
      </c>
      <c r="AU280" s="16" t="s">
        <v>84</v>
      </c>
    </row>
    <row r="281" spans="1:65" s="12" customFormat="1" ht="25.9" customHeight="1">
      <c r="B281" s="170"/>
      <c r="C281" s="171"/>
      <c r="D281" s="172" t="s">
        <v>76</v>
      </c>
      <c r="E281" s="173" t="s">
        <v>1710</v>
      </c>
      <c r="F281" s="173" t="s">
        <v>1711</v>
      </c>
      <c r="G281" s="171"/>
      <c r="H281" s="171"/>
      <c r="I281" s="174"/>
      <c r="J281" s="175">
        <f>BK281</f>
        <v>0</v>
      </c>
      <c r="K281" s="171"/>
      <c r="L281" s="176"/>
      <c r="M281" s="177"/>
      <c r="N281" s="178"/>
      <c r="O281" s="178"/>
      <c r="P281" s="179">
        <f>SUM(P282:P377)</f>
        <v>0</v>
      </c>
      <c r="Q281" s="178"/>
      <c r="R281" s="179">
        <f>SUM(R282:R377)</f>
        <v>0</v>
      </c>
      <c r="S281" s="178"/>
      <c r="T281" s="180">
        <f>SUM(T282:T377)</f>
        <v>0</v>
      </c>
      <c r="AR281" s="181" t="s">
        <v>86</v>
      </c>
      <c r="AT281" s="182" t="s">
        <v>76</v>
      </c>
      <c r="AU281" s="182" t="s">
        <v>77</v>
      </c>
      <c r="AY281" s="181" t="s">
        <v>132</v>
      </c>
      <c r="BK281" s="183">
        <f>SUM(BK282:BK377)</f>
        <v>0</v>
      </c>
    </row>
    <row r="282" spans="1:65" s="2" customFormat="1" ht="16.5" customHeight="1">
      <c r="A282" s="33"/>
      <c r="B282" s="34"/>
      <c r="C282" s="186" t="s">
        <v>361</v>
      </c>
      <c r="D282" s="186" t="s">
        <v>135</v>
      </c>
      <c r="E282" s="187" t="s">
        <v>1712</v>
      </c>
      <c r="F282" s="188" t="s">
        <v>1713</v>
      </c>
      <c r="G282" s="189" t="s">
        <v>240</v>
      </c>
      <c r="H282" s="190">
        <v>6</v>
      </c>
      <c r="I282" s="191"/>
      <c r="J282" s="192">
        <f>ROUND(I282*H282,2)</f>
        <v>0</v>
      </c>
      <c r="K282" s="193"/>
      <c r="L282" s="38"/>
      <c r="M282" s="194" t="s">
        <v>1</v>
      </c>
      <c r="N282" s="195" t="s">
        <v>42</v>
      </c>
      <c r="O282" s="70"/>
      <c r="P282" s="196">
        <f>O282*H282</f>
        <v>0</v>
      </c>
      <c r="Q282" s="196">
        <v>0</v>
      </c>
      <c r="R282" s="196">
        <f>Q282*H282</f>
        <v>0</v>
      </c>
      <c r="S282" s="196">
        <v>0</v>
      </c>
      <c r="T282" s="197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98" t="s">
        <v>182</v>
      </c>
      <c r="AT282" s="198" t="s">
        <v>135</v>
      </c>
      <c r="AU282" s="198" t="s">
        <v>84</v>
      </c>
      <c r="AY282" s="16" t="s">
        <v>132</v>
      </c>
      <c r="BE282" s="199">
        <f>IF(N282="základní",J282,0)</f>
        <v>0</v>
      </c>
      <c r="BF282" s="199">
        <f>IF(N282="snížená",J282,0)</f>
        <v>0</v>
      </c>
      <c r="BG282" s="199">
        <f>IF(N282="zákl. přenesená",J282,0)</f>
        <v>0</v>
      </c>
      <c r="BH282" s="199">
        <f>IF(N282="sníž. přenesená",J282,0)</f>
        <v>0</v>
      </c>
      <c r="BI282" s="199">
        <f>IF(N282="nulová",J282,0)</f>
        <v>0</v>
      </c>
      <c r="BJ282" s="16" t="s">
        <v>84</v>
      </c>
      <c r="BK282" s="199">
        <f>ROUND(I282*H282,2)</f>
        <v>0</v>
      </c>
      <c r="BL282" s="16" t="s">
        <v>182</v>
      </c>
      <c r="BM282" s="198" t="s">
        <v>364</v>
      </c>
    </row>
    <row r="283" spans="1:65" s="2" customFormat="1" ht="10">
      <c r="A283" s="33"/>
      <c r="B283" s="34"/>
      <c r="C283" s="35"/>
      <c r="D283" s="200" t="s">
        <v>141</v>
      </c>
      <c r="E283" s="35"/>
      <c r="F283" s="201" t="s">
        <v>1713</v>
      </c>
      <c r="G283" s="35"/>
      <c r="H283" s="35"/>
      <c r="I283" s="202"/>
      <c r="J283" s="35"/>
      <c r="K283" s="35"/>
      <c r="L283" s="38"/>
      <c r="M283" s="203"/>
      <c r="N283" s="204"/>
      <c r="O283" s="70"/>
      <c r="P283" s="70"/>
      <c r="Q283" s="70"/>
      <c r="R283" s="70"/>
      <c r="S283" s="70"/>
      <c r="T283" s="7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141</v>
      </c>
      <c r="AU283" s="16" t="s">
        <v>84</v>
      </c>
    </row>
    <row r="284" spans="1:65" s="13" customFormat="1" ht="10">
      <c r="B284" s="210"/>
      <c r="C284" s="211"/>
      <c r="D284" s="200" t="s">
        <v>227</v>
      </c>
      <c r="E284" s="212" t="s">
        <v>1</v>
      </c>
      <c r="F284" s="213" t="s">
        <v>1646</v>
      </c>
      <c r="G284" s="211"/>
      <c r="H284" s="214">
        <v>6</v>
      </c>
      <c r="I284" s="215"/>
      <c r="J284" s="211"/>
      <c r="K284" s="211"/>
      <c r="L284" s="216"/>
      <c r="M284" s="217"/>
      <c r="N284" s="218"/>
      <c r="O284" s="218"/>
      <c r="P284" s="218"/>
      <c r="Q284" s="218"/>
      <c r="R284" s="218"/>
      <c r="S284" s="218"/>
      <c r="T284" s="219"/>
      <c r="AT284" s="220" t="s">
        <v>227</v>
      </c>
      <c r="AU284" s="220" t="s">
        <v>84</v>
      </c>
      <c r="AV284" s="13" t="s">
        <v>86</v>
      </c>
      <c r="AW284" s="13" t="s">
        <v>33</v>
      </c>
      <c r="AX284" s="13" t="s">
        <v>77</v>
      </c>
      <c r="AY284" s="220" t="s">
        <v>132</v>
      </c>
    </row>
    <row r="285" spans="1:65" s="14" customFormat="1" ht="10">
      <c r="B285" s="221"/>
      <c r="C285" s="222"/>
      <c r="D285" s="200" t="s">
        <v>227</v>
      </c>
      <c r="E285" s="223" t="s">
        <v>1</v>
      </c>
      <c r="F285" s="224" t="s">
        <v>229</v>
      </c>
      <c r="G285" s="222"/>
      <c r="H285" s="225">
        <v>6</v>
      </c>
      <c r="I285" s="226"/>
      <c r="J285" s="222"/>
      <c r="K285" s="222"/>
      <c r="L285" s="227"/>
      <c r="M285" s="228"/>
      <c r="N285" s="229"/>
      <c r="O285" s="229"/>
      <c r="P285" s="229"/>
      <c r="Q285" s="229"/>
      <c r="R285" s="229"/>
      <c r="S285" s="229"/>
      <c r="T285" s="230"/>
      <c r="AT285" s="231" t="s">
        <v>227</v>
      </c>
      <c r="AU285" s="231" t="s">
        <v>84</v>
      </c>
      <c r="AV285" s="14" t="s">
        <v>153</v>
      </c>
      <c r="AW285" s="14" t="s">
        <v>33</v>
      </c>
      <c r="AX285" s="14" t="s">
        <v>84</v>
      </c>
      <c r="AY285" s="231" t="s">
        <v>132</v>
      </c>
    </row>
    <row r="286" spans="1:65" s="2" customFormat="1" ht="16.5" customHeight="1">
      <c r="A286" s="33"/>
      <c r="B286" s="34"/>
      <c r="C286" s="186" t="s">
        <v>291</v>
      </c>
      <c r="D286" s="186" t="s">
        <v>135</v>
      </c>
      <c r="E286" s="187" t="s">
        <v>1714</v>
      </c>
      <c r="F286" s="188" t="s">
        <v>1715</v>
      </c>
      <c r="G286" s="189" t="s">
        <v>240</v>
      </c>
      <c r="H286" s="190">
        <v>8</v>
      </c>
      <c r="I286" s="191"/>
      <c r="J286" s="192">
        <f>ROUND(I286*H286,2)</f>
        <v>0</v>
      </c>
      <c r="K286" s="193"/>
      <c r="L286" s="38"/>
      <c r="M286" s="194" t="s">
        <v>1</v>
      </c>
      <c r="N286" s="195" t="s">
        <v>42</v>
      </c>
      <c r="O286" s="70"/>
      <c r="P286" s="196">
        <f>O286*H286</f>
        <v>0</v>
      </c>
      <c r="Q286" s="196">
        <v>0</v>
      </c>
      <c r="R286" s="196">
        <f>Q286*H286</f>
        <v>0</v>
      </c>
      <c r="S286" s="196">
        <v>0</v>
      </c>
      <c r="T286" s="197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8" t="s">
        <v>182</v>
      </c>
      <c r="AT286" s="198" t="s">
        <v>135</v>
      </c>
      <c r="AU286" s="198" t="s">
        <v>84</v>
      </c>
      <c r="AY286" s="16" t="s">
        <v>132</v>
      </c>
      <c r="BE286" s="199">
        <f>IF(N286="základní",J286,0)</f>
        <v>0</v>
      </c>
      <c r="BF286" s="199">
        <f>IF(N286="snížená",J286,0)</f>
        <v>0</v>
      </c>
      <c r="BG286" s="199">
        <f>IF(N286="zákl. přenesená",J286,0)</f>
        <v>0</v>
      </c>
      <c r="BH286" s="199">
        <f>IF(N286="sníž. přenesená",J286,0)</f>
        <v>0</v>
      </c>
      <c r="BI286" s="199">
        <f>IF(N286="nulová",J286,0)</f>
        <v>0</v>
      </c>
      <c r="BJ286" s="16" t="s">
        <v>84</v>
      </c>
      <c r="BK286" s="199">
        <f>ROUND(I286*H286,2)</f>
        <v>0</v>
      </c>
      <c r="BL286" s="16" t="s">
        <v>182</v>
      </c>
      <c r="BM286" s="198" t="s">
        <v>367</v>
      </c>
    </row>
    <row r="287" spans="1:65" s="2" customFormat="1" ht="10">
      <c r="A287" s="33"/>
      <c r="B287" s="34"/>
      <c r="C287" s="35"/>
      <c r="D287" s="200" t="s">
        <v>141</v>
      </c>
      <c r="E287" s="35"/>
      <c r="F287" s="201" t="s">
        <v>1715</v>
      </c>
      <c r="G287" s="35"/>
      <c r="H287" s="35"/>
      <c r="I287" s="202"/>
      <c r="J287" s="35"/>
      <c r="K287" s="35"/>
      <c r="L287" s="38"/>
      <c r="M287" s="203"/>
      <c r="N287" s="204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141</v>
      </c>
      <c r="AU287" s="16" t="s">
        <v>84</v>
      </c>
    </row>
    <row r="288" spans="1:65" s="13" customFormat="1" ht="10">
      <c r="B288" s="210"/>
      <c r="C288" s="211"/>
      <c r="D288" s="200" t="s">
        <v>227</v>
      </c>
      <c r="E288" s="212" t="s">
        <v>1</v>
      </c>
      <c r="F288" s="213" t="s">
        <v>1716</v>
      </c>
      <c r="G288" s="211"/>
      <c r="H288" s="214">
        <v>8</v>
      </c>
      <c r="I288" s="215"/>
      <c r="J288" s="211"/>
      <c r="K288" s="211"/>
      <c r="L288" s="216"/>
      <c r="M288" s="217"/>
      <c r="N288" s="218"/>
      <c r="O288" s="218"/>
      <c r="P288" s="218"/>
      <c r="Q288" s="218"/>
      <c r="R288" s="218"/>
      <c r="S288" s="218"/>
      <c r="T288" s="219"/>
      <c r="AT288" s="220" t="s">
        <v>227</v>
      </c>
      <c r="AU288" s="220" t="s">
        <v>84</v>
      </c>
      <c r="AV288" s="13" t="s">
        <v>86</v>
      </c>
      <c r="AW288" s="13" t="s">
        <v>33</v>
      </c>
      <c r="AX288" s="13" t="s">
        <v>77</v>
      </c>
      <c r="AY288" s="220" t="s">
        <v>132</v>
      </c>
    </row>
    <row r="289" spans="1:65" s="14" customFormat="1" ht="10">
      <c r="B289" s="221"/>
      <c r="C289" s="222"/>
      <c r="D289" s="200" t="s">
        <v>227</v>
      </c>
      <c r="E289" s="223" t="s">
        <v>1</v>
      </c>
      <c r="F289" s="224" t="s">
        <v>229</v>
      </c>
      <c r="G289" s="222"/>
      <c r="H289" s="225">
        <v>8</v>
      </c>
      <c r="I289" s="226"/>
      <c r="J289" s="222"/>
      <c r="K289" s="222"/>
      <c r="L289" s="227"/>
      <c r="M289" s="228"/>
      <c r="N289" s="229"/>
      <c r="O289" s="229"/>
      <c r="P289" s="229"/>
      <c r="Q289" s="229"/>
      <c r="R289" s="229"/>
      <c r="S289" s="229"/>
      <c r="T289" s="230"/>
      <c r="AT289" s="231" t="s">
        <v>227</v>
      </c>
      <c r="AU289" s="231" t="s">
        <v>84</v>
      </c>
      <c r="AV289" s="14" t="s">
        <v>153</v>
      </c>
      <c r="AW289" s="14" t="s">
        <v>33</v>
      </c>
      <c r="AX289" s="14" t="s">
        <v>84</v>
      </c>
      <c r="AY289" s="231" t="s">
        <v>132</v>
      </c>
    </row>
    <row r="290" spans="1:65" s="2" customFormat="1" ht="16.5" customHeight="1">
      <c r="A290" s="33"/>
      <c r="B290" s="34"/>
      <c r="C290" s="186" t="s">
        <v>368</v>
      </c>
      <c r="D290" s="186" t="s">
        <v>135</v>
      </c>
      <c r="E290" s="187" t="s">
        <v>1717</v>
      </c>
      <c r="F290" s="188" t="s">
        <v>1718</v>
      </c>
      <c r="G290" s="189" t="s">
        <v>240</v>
      </c>
      <c r="H290" s="190">
        <v>18</v>
      </c>
      <c r="I290" s="191"/>
      <c r="J290" s="192">
        <f>ROUND(I290*H290,2)</f>
        <v>0</v>
      </c>
      <c r="K290" s="193"/>
      <c r="L290" s="38"/>
      <c r="M290" s="194" t="s">
        <v>1</v>
      </c>
      <c r="N290" s="195" t="s">
        <v>42</v>
      </c>
      <c r="O290" s="70"/>
      <c r="P290" s="196">
        <f>O290*H290</f>
        <v>0</v>
      </c>
      <c r="Q290" s="196">
        <v>0</v>
      </c>
      <c r="R290" s="196">
        <f>Q290*H290</f>
        <v>0</v>
      </c>
      <c r="S290" s="196">
        <v>0</v>
      </c>
      <c r="T290" s="197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98" t="s">
        <v>182</v>
      </c>
      <c r="AT290" s="198" t="s">
        <v>135</v>
      </c>
      <c r="AU290" s="198" t="s">
        <v>84</v>
      </c>
      <c r="AY290" s="16" t="s">
        <v>132</v>
      </c>
      <c r="BE290" s="199">
        <f>IF(N290="základní",J290,0)</f>
        <v>0</v>
      </c>
      <c r="BF290" s="199">
        <f>IF(N290="snížená",J290,0)</f>
        <v>0</v>
      </c>
      <c r="BG290" s="199">
        <f>IF(N290="zákl. přenesená",J290,0)</f>
        <v>0</v>
      </c>
      <c r="BH290" s="199">
        <f>IF(N290="sníž. přenesená",J290,0)</f>
        <v>0</v>
      </c>
      <c r="BI290" s="199">
        <f>IF(N290="nulová",J290,0)</f>
        <v>0</v>
      </c>
      <c r="BJ290" s="16" t="s">
        <v>84</v>
      </c>
      <c r="BK290" s="199">
        <f>ROUND(I290*H290,2)</f>
        <v>0</v>
      </c>
      <c r="BL290" s="16" t="s">
        <v>182</v>
      </c>
      <c r="BM290" s="198" t="s">
        <v>371</v>
      </c>
    </row>
    <row r="291" spans="1:65" s="2" customFormat="1" ht="10">
      <c r="A291" s="33"/>
      <c r="B291" s="34"/>
      <c r="C291" s="35"/>
      <c r="D291" s="200" t="s">
        <v>141</v>
      </c>
      <c r="E291" s="35"/>
      <c r="F291" s="201" t="s">
        <v>1718</v>
      </c>
      <c r="G291" s="35"/>
      <c r="H291" s="35"/>
      <c r="I291" s="202"/>
      <c r="J291" s="35"/>
      <c r="K291" s="35"/>
      <c r="L291" s="38"/>
      <c r="M291" s="203"/>
      <c r="N291" s="204"/>
      <c r="O291" s="70"/>
      <c r="P291" s="70"/>
      <c r="Q291" s="70"/>
      <c r="R291" s="70"/>
      <c r="S291" s="70"/>
      <c r="T291" s="71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141</v>
      </c>
      <c r="AU291" s="16" t="s">
        <v>84</v>
      </c>
    </row>
    <row r="292" spans="1:65" s="13" customFormat="1" ht="10">
      <c r="B292" s="210"/>
      <c r="C292" s="211"/>
      <c r="D292" s="200" t="s">
        <v>227</v>
      </c>
      <c r="E292" s="212" t="s">
        <v>1</v>
      </c>
      <c r="F292" s="213" t="s">
        <v>1719</v>
      </c>
      <c r="G292" s="211"/>
      <c r="H292" s="214">
        <v>18</v>
      </c>
      <c r="I292" s="215"/>
      <c r="J292" s="211"/>
      <c r="K292" s="211"/>
      <c r="L292" s="216"/>
      <c r="M292" s="217"/>
      <c r="N292" s="218"/>
      <c r="O292" s="218"/>
      <c r="P292" s="218"/>
      <c r="Q292" s="218"/>
      <c r="R292" s="218"/>
      <c r="S292" s="218"/>
      <c r="T292" s="219"/>
      <c r="AT292" s="220" t="s">
        <v>227</v>
      </c>
      <c r="AU292" s="220" t="s">
        <v>84</v>
      </c>
      <c r="AV292" s="13" t="s">
        <v>86</v>
      </c>
      <c r="AW292" s="13" t="s">
        <v>33</v>
      </c>
      <c r="AX292" s="13" t="s">
        <v>77</v>
      </c>
      <c r="AY292" s="220" t="s">
        <v>132</v>
      </c>
    </row>
    <row r="293" spans="1:65" s="14" customFormat="1" ht="10">
      <c r="B293" s="221"/>
      <c r="C293" s="222"/>
      <c r="D293" s="200" t="s">
        <v>227</v>
      </c>
      <c r="E293" s="223" t="s">
        <v>1</v>
      </c>
      <c r="F293" s="224" t="s">
        <v>229</v>
      </c>
      <c r="G293" s="222"/>
      <c r="H293" s="225">
        <v>18</v>
      </c>
      <c r="I293" s="226"/>
      <c r="J293" s="222"/>
      <c r="K293" s="222"/>
      <c r="L293" s="227"/>
      <c r="M293" s="228"/>
      <c r="N293" s="229"/>
      <c r="O293" s="229"/>
      <c r="P293" s="229"/>
      <c r="Q293" s="229"/>
      <c r="R293" s="229"/>
      <c r="S293" s="229"/>
      <c r="T293" s="230"/>
      <c r="AT293" s="231" t="s">
        <v>227</v>
      </c>
      <c r="AU293" s="231" t="s">
        <v>84</v>
      </c>
      <c r="AV293" s="14" t="s">
        <v>153</v>
      </c>
      <c r="AW293" s="14" t="s">
        <v>33</v>
      </c>
      <c r="AX293" s="14" t="s">
        <v>84</v>
      </c>
      <c r="AY293" s="231" t="s">
        <v>132</v>
      </c>
    </row>
    <row r="294" spans="1:65" s="2" customFormat="1" ht="16.5" customHeight="1">
      <c r="A294" s="33"/>
      <c r="B294" s="34"/>
      <c r="C294" s="186" t="s">
        <v>294</v>
      </c>
      <c r="D294" s="186" t="s">
        <v>135</v>
      </c>
      <c r="E294" s="187" t="s">
        <v>1720</v>
      </c>
      <c r="F294" s="188" t="s">
        <v>1721</v>
      </c>
      <c r="G294" s="189" t="s">
        <v>240</v>
      </c>
      <c r="H294" s="190">
        <v>12</v>
      </c>
      <c r="I294" s="191"/>
      <c r="J294" s="192">
        <f>ROUND(I294*H294,2)</f>
        <v>0</v>
      </c>
      <c r="K294" s="193"/>
      <c r="L294" s="38"/>
      <c r="M294" s="194" t="s">
        <v>1</v>
      </c>
      <c r="N294" s="195" t="s">
        <v>42</v>
      </c>
      <c r="O294" s="70"/>
      <c r="P294" s="196">
        <f>O294*H294</f>
        <v>0</v>
      </c>
      <c r="Q294" s="196">
        <v>0</v>
      </c>
      <c r="R294" s="196">
        <f>Q294*H294</f>
        <v>0</v>
      </c>
      <c r="S294" s="196">
        <v>0</v>
      </c>
      <c r="T294" s="197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8" t="s">
        <v>182</v>
      </c>
      <c r="AT294" s="198" t="s">
        <v>135</v>
      </c>
      <c r="AU294" s="198" t="s">
        <v>84</v>
      </c>
      <c r="AY294" s="16" t="s">
        <v>132</v>
      </c>
      <c r="BE294" s="199">
        <f>IF(N294="základní",J294,0)</f>
        <v>0</v>
      </c>
      <c r="BF294" s="199">
        <f>IF(N294="snížená",J294,0)</f>
        <v>0</v>
      </c>
      <c r="BG294" s="199">
        <f>IF(N294="zákl. přenesená",J294,0)</f>
        <v>0</v>
      </c>
      <c r="BH294" s="199">
        <f>IF(N294="sníž. přenesená",J294,0)</f>
        <v>0</v>
      </c>
      <c r="BI294" s="199">
        <f>IF(N294="nulová",J294,0)</f>
        <v>0</v>
      </c>
      <c r="BJ294" s="16" t="s">
        <v>84</v>
      </c>
      <c r="BK294" s="199">
        <f>ROUND(I294*H294,2)</f>
        <v>0</v>
      </c>
      <c r="BL294" s="16" t="s">
        <v>182</v>
      </c>
      <c r="BM294" s="198" t="s">
        <v>376</v>
      </c>
    </row>
    <row r="295" spans="1:65" s="2" customFormat="1" ht="10">
      <c r="A295" s="33"/>
      <c r="B295" s="34"/>
      <c r="C295" s="35"/>
      <c r="D295" s="200" t="s">
        <v>141</v>
      </c>
      <c r="E295" s="35"/>
      <c r="F295" s="201" t="s">
        <v>1721</v>
      </c>
      <c r="G295" s="35"/>
      <c r="H295" s="35"/>
      <c r="I295" s="202"/>
      <c r="J295" s="35"/>
      <c r="K295" s="35"/>
      <c r="L295" s="38"/>
      <c r="M295" s="203"/>
      <c r="N295" s="204"/>
      <c r="O295" s="70"/>
      <c r="P295" s="70"/>
      <c r="Q295" s="70"/>
      <c r="R295" s="70"/>
      <c r="S295" s="70"/>
      <c r="T295" s="71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6" t="s">
        <v>141</v>
      </c>
      <c r="AU295" s="16" t="s">
        <v>84</v>
      </c>
    </row>
    <row r="296" spans="1:65" s="13" customFormat="1" ht="10">
      <c r="B296" s="210"/>
      <c r="C296" s="211"/>
      <c r="D296" s="200" t="s">
        <v>227</v>
      </c>
      <c r="E296" s="212" t="s">
        <v>1</v>
      </c>
      <c r="F296" s="213" t="s">
        <v>1722</v>
      </c>
      <c r="G296" s="211"/>
      <c r="H296" s="214">
        <v>12</v>
      </c>
      <c r="I296" s="215"/>
      <c r="J296" s="211"/>
      <c r="K296" s="211"/>
      <c r="L296" s="216"/>
      <c r="M296" s="217"/>
      <c r="N296" s="218"/>
      <c r="O296" s="218"/>
      <c r="P296" s="218"/>
      <c r="Q296" s="218"/>
      <c r="R296" s="218"/>
      <c r="S296" s="218"/>
      <c r="T296" s="219"/>
      <c r="AT296" s="220" t="s">
        <v>227</v>
      </c>
      <c r="AU296" s="220" t="s">
        <v>84</v>
      </c>
      <c r="AV296" s="13" t="s">
        <v>86</v>
      </c>
      <c r="AW296" s="13" t="s">
        <v>33</v>
      </c>
      <c r="AX296" s="13" t="s">
        <v>77</v>
      </c>
      <c r="AY296" s="220" t="s">
        <v>132</v>
      </c>
    </row>
    <row r="297" spans="1:65" s="14" customFormat="1" ht="10">
      <c r="B297" s="221"/>
      <c r="C297" s="222"/>
      <c r="D297" s="200" t="s">
        <v>227</v>
      </c>
      <c r="E297" s="223" t="s">
        <v>1</v>
      </c>
      <c r="F297" s="224" t="s">
        <v>229</v>
      </c>
      <c r="G297" s="222"/>
      <c r="H297" s="225">
        <v>12</v>
      </c>
      <c r="I297" s="226"/>
      <c r="J297" s="222"/>
      <c r="K297" s="222"/>
      <c r="L297" s="227"/>
      <c r="M297" s="228"/>
      <c r="N297" s="229"/>
      <c r="O297" s="229"/>
      <c r="P297" s="229"/>
      <c r="Q297" s="229"/>
      <c r="R297" s="229"/>
      <c r="S297" s="229"/>
      <c r="T297" s="230"/>
      <c r="AT297" s="231" t="s">
        <v>227</v>
      </c>
      <c r="AU297" s="231" t="s">
        <v>84</v>
      </c>
      <c r="AV297" s="14" t="s">
        <v>153</v>
      </c>
      <c r="AW297" s="14" t="s">
        <v>33</v>
      </c>
      <c r="AX297" s="14" t="s">
        <v>84</v>
      </c>
      <c r="AY297" s="231" t="s">
        <v>132</v>
      </c>
    </row>
    <row r="298" spans="1:65" s="2" customFormat="1" ht="16.5" customHeight="1">
      <c r="A298" s="33"/>
      <c r="B298" s="34"/>
      <c r="C298" s="186" t="s">
        <v>377</v>
      </c>
      <c r="D298" s="186" t="s">
        <v>135</v>
      </c>
      <c r="E298" s="187" t="s">
        <v>1723</v>
      </c>
      <c r="F298" s="188" t="s">
        <v>1724</v>
      </c>
      <c r="G298" s="189" t="s">
        <v>240</v>
      </c>
      <c r="H298" s="190">
        <v>14</v>
      </c>
      <c r="I298" s="191"/>
      <c r="J298" s="192">
        <f>ROUND(I298*H298,2)</f>
        <v>0</v>
      </c>
      <c r="K298" s="193"/>
      <c r="L298" s="38"/>
      <c r="M298" s="194" t="s">
        <v>1</v>
      </c>
      <c r="N298" s="195" t="s">
        <v>42</v>
      </c>
      <c r="O298" s="70"/>
      <c r="P298" s="196">
        <f>O298*H298</f>
        <v>0</v>
      </c>
      <c r="Q298" s="196">
        <v>0</v>
      </c>
      <c r="R298" s="196">
        <f>Q298*H298</f>
        <v>0</v>
      </c>
      <c r="S298" s="196">
        <v>0</v>
      </c>
      <c r="T298" s="197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98" t="s">
        <v>182</v>
      </c>
      <c r="AT298" s="198" t="s">
        <v>135</v>
      </c>
      <c r="AU298" s="198" t="s">
        <v>84</v>
      </c>
      <c r="AY298" s="16" t="s">
        <v>132</v>
      </c>
      <c r="BE298" s="199">
        <f>IF(N298="základní",J298,0)</f>
        <v>0</v>
      </c>
      <c r="BF298" s="199">
        <f>IF(N298="snížená",J298,0)</f>
        <v>0</v>
      </c>
      <c r="BG298" s="199">
        <f>IF(N298="zákl. přenesená",J298,0)</f>
        <v>0</v>
      </c>
      <c r="BH298" s="199">
        <f>IF(N298="sníž. přenesená",J298,0)</f>
        <v>0</v>
      </c>
      <c r="BI298" s="199">
        <f>IF(N298="nulová",J298,0)</f>
        <v>0</v>
      </c>
      <c r="BJ298" s="16" t="s">
        <v>84</v>
      </c>
      <c r="BK298" s="199">
        <f>ROUND(I298*H298,2)</f>
        <v>0</v>
      </c>
      <c r="BL298" s="16" t="s">
        <v>182</v>
      </c>
      <c r="BM298" s="198" t="s">
        <v>380</v>
      </c>
    </row>
    <row r="299" spans="1:65" s="2" customFormat="1" ht="10">
      <c r="A299" s="33"/>
      <c r="B299" s="34"/>
      <c r="C299" s="35"/>
      <c r="D299" s="200" t="s">
        <v>141</v>
      </c>
      <c r="E299" s="35"/>
      <c r="F299" s="201" t="s">
        <v>1724</v>
      </c>
      <c r="G299" s="35"/>
      <c r="H299" s="35"/>
      <c r="I299" s="202"/>
      <c r="J299" s="35"/>
      <c r="K299" s="35"/>
      <c r="L299" s="38"/>
      <c r="M299" s="203"/>
      <c r="N299" s="204"/>
      <c r="O299" s="70"/>
      <c r="P299" s="70"/>
      <c r="Q299" s="70"/>
      <c r="R299" s="70"/>
      <c r="S299" s="70"/>
      <c r="T299" s="71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6" t="s">
        <v>141</v>
      </c>
      <c r="AU299" s="16" t="s">
        <v>84</v>
      </c>
    </row>
    <row r="300" spans="1:65" s="13" customFormat="1" ht="10">
      <c r="B300" s="210"/>
      <c r="C300" s="211"/>
      <c r="D300" s="200" t="s">
        <v>227</v>
      </c>
      <c r="E300" s="212" t="s">
        <v>1</v>
      </c>
      <c r="F300" s="213" t="s">
        <v>1725</v>
      </c>
      <c r="G300" s="211"/>
      <c r="H300" s="214">
        <v>14</v>
      </c>
      <c r="I300" s="215"/>
      <c r="J300" s="211"/>
      <c r="K300" s="211"/>
      <c r="L300" s="216"/>
      <c r="M300" s="217"/>
      <c r="N300" s="218"/>
      <c r="O300" s="218"/>
      <c r="P300" s="218"/>
      <c r="Q300" s="218"/>
      <c r="R300" s="218"/>
      <c r="S300" s="218"/>
      <c r="T300" s="219"/>
      <c r="AT300" s="220" t="s">
        <v>227</v>
      </c>
      <c r="AU300" s="220" t="s">
        <v>84</v>
      </c>
      <c r="AV300" s="13" t="s">
        <v>86</v>
      </c>
      <c r="AW300" s="13" t="s">
        <v>33</v>
      </c>
      <c r="AX300" s="13" t="s">
        <v>77</v>
      </c>
      <c r="AY300" s="220" t="s">
        <v>132</v>
      </c>
    </row>
    <row r="301" spans="1:65" s="14" customFormat="1" ht="10">
      <c r="B301" s="221"/>
      <c r="C301" s="222"/>
      <c r="D301" s="200" t="s">
        <v>227</v>
      </c>
      <c r="E301" s="223" t="s">
        <v>1</v>
      </c>
      <c r="F301" s="224" t="s">
        <v>229</v>
      </c>
      <c r="G301" s="222"/>
      <c r="H301" s="225">
        <v>14</v>
      </c>
      <c r="I301" s="226"/>
      <c r="J301" s="222"/>
      <c r="K301" s="222"/>
      <c r="L301" s="227"/>
      <c r="M301" s="228"/>
      <c r="N301" s="229"/>
      <c r="O301" s="229"/>
      <c r="P301" s="229"/>
      <c r="Q301" s="229"/>
      <c r="R301" s="229"/>
      <c r="S301" s="229"/>
      <c r="T301" s="230"/>
      <c r="AT301" s="231" t="s">
        <v>227</v>
      </c>
      <c r="AU301" s="231" t="s">
        <v>84</v>
      </c>
      <c r="AV301" s="14" t="s">
        <v>153</v>
      </c>
      <c r="AW301" s="14" t="s">
        <v>33</v>
      </c>
      <c r="AX301" s="14" t="s">
        <v>84</v>
      </c>
      <c r="AY301" s="231" t="s">
        <v>132</v>
      </c>
    </row>
    <row r="302" spans="1:65" s="2" customFormat="1" ht="16.5" customHeight="1">
      <c r="A302" s="33"/>
      <c r="B302" s="34"/>
      <c r="C302" s="186" t="s">
        <v>298</v>
      </c>
      <c r="D302" s="186" t="s">
        <v>135</v>
      </c>
      <c r="E302" s="187" t="s">
        <v>1726</v>
      </c>
      <c r="F302" s="188" t="s">
        <v>1727</v>
      </c>
      <c r="G302" s="189" t="s">
        <v>240</v>
      </c>
      <c r="H302" s="190">
        <v>10</v>
      </c>
      <c r="I302" s="191"/>
      <c r="J302" s="192">
        <f>ROUND(I302*H302,2)</f>
        <v>0</v>
      </c>
      <c r="K302" s="193"/>
      <c r="L302" s="38"/>
      <c r="M302" s="194" t="s">
        <v>1</v>
      </c>
      <c r="N302" s="195" t="s">
        <v>42</v>
      </c>
      <c r="O302" s="70"/>
      <c r="P302" s="196">
        <f>O302*H302</f>
        <v>0</v>
      </c>
      <c r="Q302" s="196">
        <v>0</v>
      </c>
      <c r="R302" s="196">
        <f>Q302*H302</f>
        <v>0</v>
      </c>
      <c r="S302" s="196">
        <v>0</v>
      </c>
      <c r="T302" s="197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98" t="s">
        <v>182</v>
      </c>
      <c r="AT302" s="198" t="s">
        <v>135</v>
      </c>
      <c r="AU302" s="198" t="s">
        <v>84</v>
      </c>
      <c r="AY302" s="16" t="s">
        <v>132</v>
      </c>
      <c r="BE302" s="199">
        <f>IF(N302="základní",J302,0)</f>
        <v>0</v>
      </c>
      <c r="BF302" s="199">
        <f>IF(N302="snížená",J302,0)</f>
        <v>0</v>
      </c>
      <c r="BG302" s="199">
        <f>IF(N302="zákl. přenesená",J302,0)</f>
        <v>0</v>
      </c>
      <c r="BH302" s="199">
        <f>IF(N302="sníž. přenesená",J302,0)</f>
        <v>0</v>
      </c>
      <c r="BI302" s="199">
        <f>IF(N302="nulová",J302,0)</f>
        <v>0</v>
      </c>
      <c r="BJ302" s="16" t="s">
        <v>84</v>
      </c>
      <c r="BK302" s="199">
        <f>ROUND(I302*H302,2)</f>
        <v>0</v>
      </c>
      <c r="BL302" s="16" t="s">
        <v>182</v>
      </c>
      <c r="BM302" s="198" t="s">
        <v>383</v>
      </c>
    </row>
    <row r="303" spans="1:65" s="2" customFormat="1" ht="10">
      <c r="A303" s="33"/>
      <c r="B303" s="34"/>
      <c r="C303" s="35"/>
      <c r="D303" s="200" t="s">
        <v>141</v>
      </c>
      <c r="E303" s="35"/>
      <c r="F303" s="201" t="s">
        <v>1727</v>
      </c>
      <c r="G303" s="35"/>
      <c r="H303" s="35"/>
      <c r="I303" s="202"/>
      <c r="J303" s="35"/>
      <c r="K303" s="35"/>
      <c r="L303" s="38"/>
      <c r="M303" s="203"/>
      <c r="N303" s="204"/>
      <c r="O303" s="70"/>
      <c r="P303" s="70"/>
      <c r="Q303" s="70"/>
      <c r="R303" s="70"/>
      <c r="S303" s="70"/>
      <c r="T303" s="71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141</v>
      </c>
      <c r="AU303" s="16" t="s">
        <v>84</v>
      </c>
    </row>
    <row r="304" spans="1:65" s="13" customFormat="1" ht="10">
      <c r="B304" s="210"/>
      <c r="C304" s="211"/>
      <c r="D304" s="200" t="s">
        <v>227</v>
      </c>
      <c r="E304" s="212" t="s">
        <v>1</v>
      </c>
      <c r="F304" s="213" t="s">
        <v>1728</v>
      </c>
      <c r="G304" s="211"/>
      <c r="H304" s="214">
        <v>10</v>
      </c>
      <c r="I304" s="215"/>
      <c r="J304" s="211"/>
      <c r="K304" s="211"/>
      <c r="L304" s="216"/>
      <c r="M304" s="217"/>
      <c r="N304" s="218"/>
      <c r="O304" s="218"/>
      <c r="P304" s="218"/>
      <c r="Q304" s="218"/>
      <c r="R304" s="218"/>
      <c r="S304" s="218"/>
      <c r="T304" s="219"/>
      <c r="AT304" s="220" t="s">
        <v>227</v>
      </c>
      <c r="AU304" s="220" t="s">
        <v>84</v>
      </c>
      <c r="AV304" s="13" t="s">
        <v>86</v>
      </c>
      <c r="AW304" s="13" t="s">
        <v>33</v>
      </c>
      <c r="AX304" s="13" t="s">
        <v>77</v>
      </c>
      <c r="AY304" s="220" t="s">
        <v>132</v>
      </c>
    </row>
    <row r="305" spans="1:65" s="14" customFormat="1" ht="10">
      <c r="B305" s="221"/>
      <c r="C305" s="222"/>
      <c r="D305" s="200" t="s">
        <v>227</v>
      </c>
      <c r="E305" s="223" t="s">
        <v>1</v>
      </c>
      <c r="F305" s="224" t="s">
        <v>229</v>
      </c>
      <c r="G305" s="222"/>
      <c r="H305" s="225">
        <v>10</v>
      </c>
      <c r="I305" s="226"/>
      <c r="J305" s="222"/>
      <c r="K305" s="222"/>
      <c r="L305" s="227"/>
      <c r="M305" s="228"/>
      <c r="N305" s="229"/>
      <c r="O305" s="229"/>
      <c r="P305" s="229"/>
      <c r="Q305" s="229"/>
      <c r="R305" s="229"/>
      <c r="S305" s="229"/>
      <c r="T305" s="230"/>
      <c r="AT305" s="231" t="s">
        <v>227</v>
      </c>
      <c r="AU305" s="231" t="s">
        <v>84</v>
      </c>
      <c r="AV305" s="14" t="s">
        <v>153</v>
      </c>
      <c r="AW305" s="14" t="s">
        <v>33</v>
      </c>
      <c r="AX305" s="14" t="s">
        <v>84</v>
      </c>
      <c r="AY305" s="231" t="s">
        <v>132</v>
      </c>
    </row>
    <row r="306" spans="1:65" s="2" customFormat="1" ht="24.15" customHeight="1">
      <c r="A306" s="33"/>
      <c r="B306" s="34"/>
      <c r="C306" s="186" t="s">
        <v>388</v>
      </c>
      <c r="D306" s="186" t="s">
        <v>135</v>
      </c>
      <c r="E306" s="187" t="s">
        <v>1729</v>
      </c>
      <c r="F306" s="188" t="s">
        <v>1730</v>
      </c>
      <c r="G306" s="189" t="s">
        <v>240</v>
      </c>
      <c r="H306" s="190">
        <v>14</v>
      </c>
      <c r="I306" s="191"/>
      <c r="J306" s="192">
        <f>ROUND(I306*H306,2)</f>
        <v>0</v>
      </c>
      <c r="K306" s="193"/>
      <c r="L306" s="38"/>
      <c r="M306" s="194" t="s">
        <v>1</v>
      </c>
      <c r="N306" s="195" t="s">
        <v>42</v>
      </c>
      <c r="O306" s="70"/>
      <c r="P306" s="196">
        <f>O306*H306</f>
        <v>0</v>
      </c>
      <c r="Q306" s="196">
        <v>0</v>
      </c>
      <c r="R306" s="196">
        <f>Q306*H306</f>
        <v>0</v>
      </c>
      <c r="S306" s="196">
        <v>0</v>
      </c>
      <c r="T306" s="197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98" t="s">
        <v>182</v>
      </c>
      <c r="AT306" s="198" t="s">
        <v>135</v>
      </c>
      <c r="AU306" s="198" t="s">
        <v>84</v>
      </c>
      <c r="AY306" s="16" t="s">
        <v>132</v>
      </c>
      <c r="BE306" s="199">
        <f>IF(N306="základní",J306,0)</f>
        <v>0</v>
      </c>
      <c r="BF306" s="199">
        <f>IF(N306="snížená",J306,0)</f>
        <v>0</v>
      </c>
      <c r="BG306" s="199">
        <f>IF(N306="zákl. přenesená",J306,0)</f>
        <v>0</v>
      </c>
      <c r="BH306" s="199">
        <f>IF(N306="sníž. přenesená",J306,0)</f>
        <v>0</v>
      </c>
      <c r="BI306" s="199">
        <f>IF(N306="nulová",J306,0)</f>
        <v>0</v>
      </c>
      <c r="BJ306" s="16" t="s">
        <v>84</v>
      </c>
      <c r="BK306" s="199">
        <f>ROUND(I306*H306,2)</f>
        <v>0</v>
      </c>
      <c r="BL306" s="16" t="s">
        <v>182</v>
      </c>
      <c r="BM306" s="198" t="s">
        <v>391</v>
      </c>
    </row>
    <row r="307" spans="1:65" s="2" customFormat="1" ht="10">
      <c r="A307" s="33"/>
      <c r="B307" s="34"/>
      <c r="C307" s="35"/>
      <c r="D307" s="200" t="s">
        <v>141</v>
      </c>
      <c r="E307" s="35"/>
      <c r="F307" s="201" t="s">
        <v>1730</v>
      </c>
      <c r="G307" s="35"/>
      <c r="H307" s="35"/>
      <c r="I307" s="202"/>
      <c r="J307" s="35"/>
      <c r="K307" s="35"/>
      <c r="L307" s="38"/>
      <c r="M307" s="203"/>
      <c r="N307" s="204"/>
      <c r="O307" s="70"/>
      <c r="P307" s="70"/>
      <c r="Q307" s="70"/>
      <c r="R307" s="70"/>
      <c r="S307" s="70"/>
      <c r="T307" s="71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6" t="s">
        <v>141</v>
      </c>
      <c r="AU307" s="16" t="s">
        <v>84</v>
      </c>
    </row>
    <row r="308" spans="1:65" s="13" customFormat="1" ht="10">
      <c r="B308" s="210"/>
      <c r="C308" s="211"/>
      <c r="D308" s="200" t="s">
        <v>227</v>
      </c>
      <c r="E308" s="212" t="s">
        <v>1</v>
      </c>
      <c r="F308" s="213" t="s">
        <v>1725</v>
      </c>
      <c r="G308" s="211"/>
      <c r="H308" s="214">
        <v>14</v>
      </c>
      <c r="I308" s="215"/>
      <c r="J308" s="211"/>
      <c r="K308" s="211"/>
      <c r="L308" s="216"/>
      <c r="M308" s="217"/>
      <c r="N308" s="218"/>
      <c r="O308" s="218"/>
      <c r="P308" s="218"/>
      <c r="Q308" s="218"/>
      <c r="R308" s="218"/>
      <c r="S308" s="218"/>
      <c r="T308" s="219"/>
      <c r="AT308" s="220" t="s">
        <v>227</v>
      </c>
      <c r="AU308" s="220" t="s">
        <v>84</v>
      </c>
      <c r="AV308" s="13" t="s">
        <v>86</v>
      </c>
      <c r="AW308" s="13" t="s">
        <v>33</v>
      </c>
      <c r="AX308" s="13" t="s">
        <v>77</v>
      </c>
      <c r="AY308" s="220" t="s">
        <v>132</v>
      </c>
    </row>
    <row r="309" spans="1:65" s="14" customFormat="1" ht="10">
      <c r="B309" s="221"/>
      <c r="C309" s="222"/>
      <c r="D309" s="200" t="s">
        <v>227</v>
      </c>
      <c r="E309" s="223" t="s">
        <v>1</v>
      </c>
      <c r="F309" s="224" t="s">
        <v>229</v>
      </c>
      <c r="G309" s="222"/>
      <c r="H309" s="225">
        <v>14</v>
      </c>
      <c r="I309" s="226"/>
      <c r="J309" s="222"/>
      <c r="K309" s="222"/>
      <c r="L309" s="227"/>
      <c r="M309" s="228"/>
      <c r="N309" s="229"/>
      <c r="O309" s="229"/>
      <c r="P309" s="229"/>
      <c r="Q309" s="229"/>
      <c r="R309" s="229"/>
      <c r="S309" s="229"/>
      <c r="T309" s="230"/>
      <c r="AT309" s="231" t="s">
        <v>227</v>
      </c>
      <c r="AU309" s="231" t="s">
        <v>84</v>
      </c>
      <c r="AV309" s="14" t="s">
        <v>153</v>
      </c>
      <c r="AW309" s="14" t="s">
        <v>33</v>
      </c>
      <c r="AX309" s="14" t="s">
        <v>84</v>
      </c>
      <c r="AY309" s="231" t="s">
        <v>132</v>
      </c>
    </row>
    <row r="310" spans="1:65" s="2" customFormat="1" ht="16.5" customHeight="1">
      <c r="A310" s="33"/>
      <c r="B310" s="34"/>
      <c r="C310" s="186" t="s">
        <v>302</v>
      </c>
      <c r="D310" s="186" t="s">
        <v>135</v>
      </c>
      <c r="E310" s="187" t="s">
        <v>1731</v>
      </c>
      <c r="F310" s="188" t="s">
        <v>1732</v>
      </c>
      <c r="G310" s="189" t="s">
        <v>240</v>
      </c>
      <c r="H310" s="190">
        <v>10</v>
      </c>
      <c r="I310" s="191"/>
      <c r="J310" s="192">
        <f>ROUND(I310*H310,2)</f>
        <v>0</v>
      </c>
      <c r="K310" s="193"/>
      <c r="L310" s="38"/>
      <c r="M310" s="194" t="s">
        <v>1</v>
      </c>
      <c r="N310" s="195" t="s">
        <v>42</v>
      </c>
      <c r="O310" s="70"/>
      <c r="P310" s="196">
        <f>O310*H310</f>
        <v>0</v>
      </c>
      <c r="Q310" s="196">
        <v>0</v>
      </c>
      <c r="R310" s="196">
        <f>Q310*H310</f>
        <v>0</v>
      </c>
      <c r="S310" s="196">
        <v>0</v>
      </c>
      <c r="T310" s="197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98" t="s">
        <v>182</v>
      </c>
      <c r="AT310" s="198" t="s">
        <v>135</v>
      </c>
      <c r="AU310" s="198" t="s">
        <v>84</v>
      </c>
      <c r="AY310" s="16" t="s">
        <v>132</v>
      </c>
      <c r="BE310" s="199">
        <f>IF(N310="základní",J310,0)</f>
        <v>0</v>
      </c>
      <c r="BF310" s="199">
        <f>IF(N310="snížená",J310,0)</f>
        <v>0</v>
      </c>
      <c r="BG310" s="199">
        <f>IF(N310="zákl. přenesená",J310,0)</f>
        <v>0</v>
      </c>
      <c r="BH310" s="199">
        <f>IF(N310="sníž. přenesená",J310,0)</f>
        <v>0</v>
      </c>
      <c r="BI310" s="199">
        <f>IF(N310="nulová",J310,0)</f>
        <v>0</v>
      </c>
      <c r="BJ310" s="16" t="s">
        <v>84</v>
      </c>
      <c r="BK310" s="199">
        <f>ROUND(I310*H310,2)</f>
        <v>0</v>
      </c>
      <c r="BL310" s="16" t="s">
        <v>182</v>
      </c>
      <c r="BM310" s="198" t="s">
        <v>395</v>
      </c>
    </row>
    <row r="311" spans="1:65" s="2" customFormat="1" ht="10">
      <c r="A311" s="33"/>
      <c r="B311" s="34"/>
      <c r="C311" s="35"/>
      <c r="D311" s="200" t="s">
        <v>141</v>
      </c>
      <c r="E311" s="35"/>
      <c r="F311" s="201" t="s">
        <v>1732</v>
      </c>
      <c r="G311" s="35"/>
      <c r="H311" s="35"/>
      <c r="I311" s="202"/>
      <c r="J311" s="35"/>
      <c r="K311" s="35"/>
      <c r="L311" s="38"/>
      <c r="M311" s="203"/>
      <c r="N311" s="204"/>
      <c r="O311" s="70"/>
      <c r="P311" s="70"/>
      <c r="Q311" s="70"/>
      <c r="R311" s="70"/>
      <c r="S311" s="70"/>
      <c r="T311" s="71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6" t="s">
        <v>141</v>
      </c>
      <c r="AU311" s="16" t="s">
        <v>84</v>
      </c>
    </row>
    <row r="312" spans="1:65" s="13" customFormat="1" ht="10">
      <c r="B312" s="210"/>
      <c r="C312" s="211"/>
      <c r="D312" s="200" t="s">
        <v>227</v>
      </c>
      <c r="E312" s="212" t="s">
        <v>1</v>
      </c>
      <c r="F312" s="213" t="s">
        <v>1733</v>
      </c>
      <c r="G312" s="211"/>
      <c r="H312" s="214">
        <v>10</v>
      </c>
      <c r="I312" s="215"/>
      <c r="J312" s="211"/>
      <c r="K312" s="211"/>
      <c r="L312" s="216"/>
      <c r="M312" s="217"/>
      <c r="N312" s="218"/>
      <c r="O312" s="218"/>
      <c r="P312" s="218"/>
      <c r="Q312" s="218"/>
      <c r="R312" s="218"/>
      <c r="S312" s="218"/>
      <c r="T312" s="219"/>
      <c r="AT312" s="220" t="s">
        <v>227</v>
      </c>
      <c r="AU312" s="220" t="s">
        <v>84</v>
      </c>
      <c r="AV312" s="13" t="s">
        <v>86</v>
      </c>
      <c r="AW312" s="13" t="s">
        <v>33</v>
      </c>
      <c r="AX312" s="13" t="s">
        <v>77</v>
      </c>
      <c r="AY312" s="220" t="s">
        <v>132</v>
      </c>
    </row>
    <row r="313" spans="1:65" s="14" customFormat="1" ht="10">
      <c r="B313" s="221"/>
      <c r="C313" s="222"/>
      <c r="D313" s="200" t="s">
        <v>227</v>
      </c>
      <c r="E313" s="223" t="s">
        <v>1</v>
      </c>
      <c r="F313" s="224" t="s">
        <v>229</v>
      </c>
      <c r="G313" s="222"/>
      <c r="H313" s="225">
        <v>10</v>
      </c>
      <c r="I313" s="226"/>
      <c r="J313" s="222"/>
      <c r="K313" s="222"/>
      <c r="L313" s="227"/>
      <c r="M313" s="228"/>
      <c r="N313" s="229"/>
      <c r="O313" s="229"/>
      <c r="P313" s="229"/>
      <c r="Q313" s="229"/>
      <c r="R313" s="229"/>
      <c r="S313" s="229"/>
      <c r="T313" s="230"/>
      <c r="AT313" s="231" t="s">
        <v>227</v>
      </c>
      <c r="AU313" s="231" t="s">
        <v>84</v>
      </c>
      <c r="AV313" s="14" t="s">
        <v>153</v>
      </c>
      <c r="AW313" s="14" t="s">
        <v>33</v>
      </c>
      <c r="AX313" s="14" t="s">
        <v>84</v>
      </c>
      <c r="AY313" s="231" t="s">
        <v>132</v>
      </c>
    </row>
    <row r="314" spans="1:65" s="2" customFormat="1" ht="16.5" customHeight="1">
      <c r="A314" s="33"/>
      <c r="B314" s="34"/>
      <c r="C314" s="186" t="s">
        <v>396</v>
      </c>
      <c r="D314" s="186" t="s">
        <v>135</v>
      </c>
      <c r="E314" s="187" t="s">
        <v>1734</v>
      </c>
      <c r="F314" s="188" t="s">
        <v>1735</v>
      </c>
      <c r="G314" s="189" t="s">
        <v>240</v>
      </c>
      <c r="H314" s="190">
        <v>22</v>
      </c>
      <c r="I314" s="191"/>
      <c r="J314" s="192">
        <f>ROUND(I314*H314,2)</f>
        <v>0</v>
      </c>
      <c r="K314" s="193"/>
      <c r="L314" s="38"/>
      <c r="M314" s="194" t="s">
        <v>1</v>
      </c>
      <c r="N314" s="195" t="s">
        <v>42</v>
      </c>
      <c r="O314" s="70"/>
      <c r="P314" s="196">
        <f>O314*H314</f>
        <v>0</v>
      </c>
      <c r="Q314" s="196">
        <v>0</v>
      </c>
      <c r="R314" s="196">
        <f>Q314*H314</f>
        <v>0</v>
      </c>
      <c r="S314" s="196">
        <v>0</v>
      </c>
      <c r="T314" s="197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98" t="s">
        <v>182</v>
      </c>
      <c r="AT314" s="198" t="s">
        <v>135</v>
      </c>
      <c r="AU314" s="198" t="s">
        <v>84</v>
      </c>
      <c r="AY314" s="16" t="s">
        <v>132</v>
      </c>
      <c r="BE314" s="199">
        <f>IF(N314="základní",J314,0)</f>
        <v>0</v>
      </c>
      <c r="BF314" s="199">
        <f>IF(N314="snížená",J314,0)</f>
        <v>0</v>
      </c>
      <c r="BG314" s="199">
        <f>IF(N314="zákl. přenesená",J314,0)</f>
        <v>0</v>
      </c>
      <c r="BH314" s="199">
        <f>IF(N314="sníž. přenesená",J314,0)</f>
        <v>0</v>
      </c>
      <c r="BI314" s="199">
        <f>IF(N314="nulová",J314,0)</f>
        <v>0</v>
      </c>
      <c r="BJ314" s="16" t="s">
        <v>84</v>
      </c>
      <c r="BK314" s="199">
        <f>ROUND(I314*H314,2)</f>
        <v>0</v>
      </c>
      <c r="BL314" s="16" t="s">
        <v>182</v>
      </c>
      <c r="BM314" s="198" t="s">
        <v>399</v>
      </c>
    </row>
    <row r="315" spans="1:65" s="2" customFormat="1" ht="10">
      <c r="A315" s="33"/>
      <c r="B315" s="34"/>
      <c r="C315" s="35"/>
      <c r="D315" s="200" t="s">
        <v>141</v>
      </c>
      <c r="E315" s="35"/>
      <c r="F315" s="201" t="s">
        <v>1735</v>
      </c>
      <c r="G315" s="35"/>
      <c r="H315" s="35"/>
      <c r="I315" s="202"/>
      <c r="J315" s="35"/>
      <c r="K315" s="35"/>
      <c r="L315" s="38"/>
      <c r="M315" s="203"/>
      <c r="N315" s="204"/>
      <c r="O315" s="70"/>
      <c r="P315" s="70"/>
      <c r="Q315" s="70"/>
      <c r="R315" s="70"/>
      <c r="S315" s="70"/>
      <c r="T315" s="71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6" t="s">
        <v>141</v>
      </c>
      <c r="AU315" s="16" t="s">
        <v>84</v>
      </c>
    </row>
    <row r="316" spans="1:65" s="13" customFormat="1" ht="10">
      <c r="B316" s="210"/>
      <c r="C316" s="211"/>
      <c r="D316" s="200" t="s">
        <v>227</v>
      </c>
      <c r="E316" s="212" t="s">
        <v>1</v>
      </c>
      <c r="F316" s="213" t="s">
        <v>1736</v>
      </c>
      <c r="G316" s="211"/>
      <c r="H316" s="214">
        <v>22</v>
      </c>
      <c r="I316" s="215"/>
      <c r="J316" s="211"/>
      <c r="K316" s="211"/>
      <c r="L316" s="216"/>
      <c r="M316" s="217"/>
      <c r="N316" s="218"/>
      <c r="O316" s="218"/>
      <c r="P316" s="218"/>
      <c r="Q316" s="218"/>
      <c r="R316" s="218"/>
      <c r="S316" s="218"/>
      <c r="T316" s="219"/>
      <c r="AT316" s="220" t="s">
        <v>227</v>
      </c>
      <c r="AU316" s="220" t="s">
        <v>84</v>
      </c>
      <c r="AV316" s="13" t="s">
        <v>86</v>
      </c>
      <c r="AW316" s="13" t="s">
        <v>33</v>
      </c>
      <c r="AX316" s="13" t="s">
        <v>77</v>
      </c>
      <c r="AY316" s="220" t="s">
        <v>132</v>
      </c>
    </row>
    <row r="317" spans="1:65" s="14" customFormat="1" ht="10">
      <c r="B317" s="221"/>
      <c r="C317" s="222"/>
      <c r="D317" s="200" t="s">
        <v>227</v>
      </c>
      <c r="E317" s="223" t="s">
        <v>1</v>
      </c>
      <c r="F317" s="224" t="s">
        <v>229</v>
      </c>
      <c r="G317" s="222"/>
      <c r="H317" s="225">
        <v>22</v>
      </c>
      <c r="I317" s="226"/>
      <c r="J317" s="222"/>
      <c r="K317" s="222"/>
      <c r="L317" s="227"/>
      <c r="M317" s="228"/>
      <c r="N317" s="229"/>
      <c r="O317" s="229"/>
      <c r="P317" s="229"/>
      <c r="Q317" s="229"/>
      <c r="R317" s="229"/>
      <c r="S317" s="229"/>
      <c r="T317" s="230"/>
      <c r="AT317" s="231" t="s">
        <v>227</v>
      </c>
      <c r="AU317" s="231" t="s">
        <v>84</v>
      </c>
      <c r="AV317" s="14" t="s">
        <v>153</v>
      </c>
      <c r="AW317" s="14" t="s">
        <v>33</v>
      </c>
      <c r="AX317" s="14" t="s">
        <v>84</v>
      </c>
      <c r="AY317" s="231" t="s">
        <v>132</v>
      </c>
    </row>
    <row r="318" spans="1:65" s="2" customFormat="1" ht="24.15" customHeight="1">
      <c r="A318" s="33"/>
      <c r="B318" s="34"/>
      <c r="C318" s="186" t="s">
        <v>306</v>
      </c>
      <c r="D318" s="186" t="s">
        <v>135</v>
      </c>
      <c r="E318" s="187" t="s">
        <v>1737</v>
      </c>
      <c r="F318" s="188" t="s">
        <v>1738</v>
      </c>
      <c r="G318" s="189" t="s">
        <v>237</v>
      </c>
      <c r="H318" s="190">
        <v>2</v>
      </c>
      <c r="I318" s="191"/>
      <c r="J318" s="192">
        <f>ROUND(I318*H318,2)</f>
        <v>0</v>
      </c>
      <c r="K318" s="193"/>
      <c r="L318" s="38"/>
      <c r="M318" s="194" t="s">
        <v>1</v>
      </c>
      <c r="N318" s="195" t="s">
        <v>42</v>
      </c>
      <c r="O318" s="70"/>
      <c r="P318" s="196">
        <f>O318*H318</f>
        <v>0</v>
      </c>
      <c r="Q318" s="196">
        <v>0</v>
      </c>
      <c r="R318" s="196">
        <f>Q318*H318</f>
        <v>0</v>
      </c>
      <c r="S318" s="196">
        <v>0</v>
      </c>
      <c r="T318" s="197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98" t="s">
        <v>182</v>
      </c>
      <c r="AT318" s="198" t="s">
        <v>135</v>
      </c>
      <c r="AU318" s="198" t="s">
        <v>84</v>
      </c>
      <c r="AY318" s="16" t="s">
        <v>132</v>
      </c>
      <c r="BE318" s="199">
        <f>IF(N318="základní",J318,0)</f>
        <v>0</v>
      </c>
      <c r="BF318" s="199">
        <f>IF(N318="snížená",J318,0)</f>
        <v>0</v>
      </c>
      <c r="BG318" s="199">
        <f>IF(N318="zákl. přenesená",J318,0)</f>
        <v>0</v>
      </c>
      <c r="BH318" s="199">
        <f>IF(N318="sníž. přenesená",J318,0)</f>
        <v>0</v>
      </c>
      <c r="BI318" s="199">
        <f>IF(N318="nulová",J318,0)</f>
        <v>0</v>
      </c>
      <c r="BJ318" s="16" t="s">
        <v>84</v>
      </c>
      <c r="BK318" s="199">
        <f>ROUND(I318*H318,2)</f>
        <v>0</v>
      </c>
      <c r="BL318" s="16" t="s">
        <v>182</v>
      </c>
      <c r="BM318" s="198" t="s">
        <v>402</v>
      </c>
    </row>
    <row r="319" spans="1:65" s="2" customFormat="1" ht="10">
      <c r="A319" s="33"/>
      <c r="B319" s="34"/>
      <c r="C319" s="35"/>
      <c r="D319" s="200" t="s">
        <v>141</v>
      </c>
      <c r="E319" s="35"/>
      <c r="F319" s="201" t="s">
        <v>1738</v>
      </c>
      <c r="G319" s="35"/>
      <c r="H319" s="35"/>
      <c r="I319" s="202"/>
      <c r="J319" s="35"/>
      <c r="K319" s="35"/>
      <c r="L319" s="38"/>
      <c r="M319" s="203"/>
      <c r="N319" s="204"/>
      <c r="O319" s="70"/>
      <c r="P319" s="70"/>
      <c r="Q319" s="70"/>
      <c r="R319" s="70"/>
      <c r="S319" s="70"/>
      <c r="T319" s="71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6" t="s">
        <v>141</v>
      </c>
      <c r="AU319" s="16" t="s">
        <v>84</v>
      </c>
    </row>
    <row r="320" spans="1:65" s="13" customFormat="1" ht="10">
      <c r="B320" s="210"/>
      <c r="C320" s="211"/>
      <c r="D320" s="200" t="s">
        <v>227</v>
      </c>
      <c r="E320" s="212" t="s">
        <v>1</v>
      </c>
      <c r="F320" s="213" t="s">
        <v>1686</v>
      </c>
      <c r="G320" s="211"/>
      <c r="H320" s="214">
        <v>2</v>
      </c>
      <c r="I320" s="215"/>
      <c r="J320" s="211"/>
      <c r="K320" s="211"/>
      <c r="L320" s="216"/>
      <c r="M320" s="217"/>
      <c r="N320" s="218"/>
      <c r="O320" s="218"/>
      <c r="P320" s="218"/>
      <c r="Q320" s="218"/>
      <c r="R320" s="218"/>
      <c r="S320" s="218"/>
      <c r="T320" s="219"/>
      <c r="AT320" s="220" t="s">
        <v>227</v>
      </c>
      <c r="AU320" s="220" t="s">
        <v>84</v>
      </c>
      <c r="AV320" s="13" t="s">
        <v>86</v>
      </c>
      <c r="AW320" s="13" t="s">
        <v>33</v>
      </c>
      <c r="AX320" s="13" t="s">
        <v>77</v>
      </c>
      <c r="AY320" s="220" t="s">
        <v>132</v>
      </c>
    </row>
    <row r="321" spans="1:65" s="14" customFormat="1" ht="10">
      <c r="B321" s="221"/>
      <c r="C321" s="222"/>
      <c r="D321" s="200" t="s">
        <v>227</v>
      </c>
      <c r="E321" s="223" t="s">
        <v>1</v>
      </c>
      <c r="F321" s="224" t="s">
        <v>229</v>
      </c>
      <c r="G321" s="222"/>
      <c r="H321" s="225">
        <v>2</v>
      </c>
      <c r="I321" s="226"/>
      <c r="J321" s="222"/>
      <c r="K321" s="222"/>
      <c r="L321" s="227"/>
      <c r="M321" s="228"/>
      <c r="N321" s="229"/>
      <c r="O321" s="229"/>
      <c r="P321" s="229"/>
      <c r="Q321" s="229"/>
      <c r="R321" s="229"/>
      <c r="S321" s="229"/>
      <c r="T321" s="230"/>
      <c r="AT321" s="231" t="s">
        <v>227</v>
      </c>
      <c r="AU321" s="231" t="s">
        <v>84</v>
      </c>
      <c r="AV321" s="14" t="s">
        <v>153</v>
      </c>
      <c r="AW321" s="14" t="s">
        <v>33</v>
      </c>
      <c r="AX321" s="14" t="s">
        <v>84</v>
      </c>
      <c r="AY321" s="231" t="s">
        <v>132</v>
      </c>
    </row>
    <row r="322" spans="1:65" s="2" customFormat="1" ht="24.15" customHeight="1">
      <c r="A322" s="33"/>
      <c r="B322" s="34"/>
      <c r="C322" s="186" t="s">
        <v>405</v>
      </c>
      <c r="D322" s="186" t="s">
        <v>135</v>
      </c>
      <c r="E322" s="187" t="s">
        <v>1739</v>
      </c>
      <c r="F322" s="188" t="s">
        <v>1740</v>
      </c>
      <c r="G322" s="189" t="s">
        <v>237</v>
      </c>
      <c r="H322" s="190">
        <v>4</v>
      </c>
      <c r="I322" s="191"/>
      <c r="J322" s="192">
        <f>ROUND(I322*H322,2)</f>
        <v>0</v>
      </c>
      <c r="K322" s="193"/>
      <c r="L322" s="38"/>
      <c r="M322" s="194" t="s">
        <v>1</v>
      </c>
      <c r="N322" s="195" t="s">
        <v>42</v>
      </c>
      <c r="O322" s="70"/>
      <c r="P322" s="196">
        <f>O322*H322</f>
        <v>0</v>
      </c>
      <c r="Q322" s="196">
        <v>0</v>
      </c>
      <c r="R322" s="196">
        <f>Q322*H322</f>
        <v>0</v>
      </c>
      <c r="S322" s="196">
        <v>0</v>
      </c>
      <c r="T322" s="197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98" t="s">
        <v>182</v>
      </c>
      <c r="AT322" s="198" t="s">
        <v>135</v>
      </c>
      <c r="AU322" s="198" t="s">
        <v>84</v>
      </c>
      <c r="AY322" s="16" t="s">
        <v>132</v>
      </c>
      <c r="BE322" s="199">
        <f>IF(N322="základní",J322,0)</f>
        <v>0</v>
      </c>
      <c r="BF322" s="199">
        <f>IF(N322="snížená",J322,0)</f>
        <v>0</v>
      </c>
      <c r="BG322" s="199">
        <f>IF(N322="zákl. přenesená",J322,0)</f>
        <v>0</v>
      </c>
      <c r="BH322" s="199">
        <f>IF(N322="sníž. přenesená",J322,0)</f>
        <v>0</v>
      </c>
      <c r="BI322" s="199">
        <f>IF(N322="nulová",J322,0)</f>
        <v>0</v>
      </c>
      <c r="BJ322" s="16" t="s">
        <v>84</v>
      </c>
      <c r="BK322" s="199">
        <f>ROUND(I322*H322,2)</f>
        <v>0</v>
      </c>
      <c r="BL322" s="16" t="s">
        <v>182</v>
      </c>
      <c r="BM322" s="198" t="s">
        <v>408</v>
      </c>
    </row>
    <row r="323" spans="1:65" s="2" customFormat="1" ht="10">
      <c r="A323" s="33"/>
      <c r="B323" s="34"/>
      <c r="C323" s="35"/>
      <c r="D323" s="200" t="s">
        <v>141</v>
      </c>
      <c r="E323" s="35"/>
      <c r="F323" s="201" t="s">
        <v>1740</v>
      </c>
      <c r="G323" s="35"/>
      <c r="H323" s="35"/>
      <c r="I323" s="202"/>
      <c r="J323" s="35"/>
      <c r="K323" s="35"/>
      <c r="L323" s="38"/>
      <c r="M323" s="203"/>
      <c r="N323" s="204"/>
      <c r="O323" s="70"/>
      <c r="P323" s="70"/>
      <c r="Q323" s="70"/>
      <c r="R323" s="70"/>
      <c r="S323" s="70"/>
      <c r="T323" s="71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6" t="s">
        <v>141</v>
      </c>
      <c r="AU323" s="16" t="s">
        <v>84</v>
      </c>
    </row>
    <row r="324" spans="1:65" s="13" customFormat="1" ht="10">
      <c r="B324" s="210"/>
      <c r="C324" s="211"/>
      <c r="D324" s="200" t="s">
        <v>227</v>
      </c>
      <c r="E324" s="212" t="s">
        <v>1</v>
      </c>
      <c r="F324" s="213" t="s">
        <v>1667</v>
      </c>
      <c r="G324" s="211"/>
      <c r="H324" s="214">
        <v>4</v>
      </c>
      <c r="I324" s="215"/>
      <c r="J324" s="211"/>
      <c r="K324" s="211"/>
      <c r="L324" s="216"/>
      <c r="M324" s="217"/>
      <c r="N324" s="218"/>
      <c r="O324" s="218"/>
      <c r="P324" s="218"/>
      <c r="Q324" s="218"/>
      <c r="R324" s="218"/>
      <c r="S324" s="218"/>
      <c r="T324" s="219"/>
      <c r="AT324" s="220" t="s">
        <v>227</v>
      </c>
      <c r="AU324" s="220" t="s">
        <v>84</v>
      </c>
      <c r="AV324" s="13" t="s">
        <v>86</v>
      </c>
      <c r="AW324" s="13" t="s">
        <v>33</v>
      </c>
      <c r="AX324" s="13" t="s">
        <v>77</v>
      </c>
      <c r="AY324" s="220" t="s">
        <v>132</v>
      </c>
    </row>
    <row r="325" spans="1:65" s="14" customFormat="1" ht="10">
      <c r="B325" s="221"/>
      <c r="C325" s="222"/>
      <c r="D325" s="200" t="s">
        <v>227</v>
      </c>
      <c r="E325" s="223" t="s">
        <v>1</v>
      </c>
      <c r="F325" s="224" t="s">
        <v>229</v>
      </c>
      <c r="G325" s="222"/>
      <c r="H325" s="225">
        <v>4</v>
      </c>
      <c r="I325" s="226"/>
      <c r="J325" s="222"/>
      <c r="K325" s="222"/>
      <c r="L325" s="227"/>
      <c r="M325" s="228"/>
      <c r="N325" s="229"/>
      <c r="O325" s="229"/>
      <c r="P325" s="229"/>
      <c r="Q325" s="229"/>
      <c r="R325" s="229"/>
      <c r="S325" s="229"/>
      <c r="T325" s="230"/>
      <c r="AT325" s="231" t="s">
        <v>227</v>
      </c>
      <c r="AU325" s="231" t="s">
        <v>84</v>
      </c>
      <c r="AV325" s="14" t="s">
        <v>153</v>
      </c>
      <c r="AW325" s="14" t="s">
        <v>33</v>
      </c>
      <c r="AX325" s="14" t="s">
        <v>84</v>
      </c>
      <c r="AY325" s="231" t="s">
        <v>132</v>
      </c>
    </row>
    <row r="326" spans="1:65" s="2" customFormat="1" ht="24.15" customHeight="1">
      <c r="A326" s="33"/>
      <c r="B326" s="34"/>
      <c r="C326" s="186" t="s">
        <v>311</v>
      </c>
      <c r="D326" s="186" t="s">
        <v>135</v>
      </c>
      <c r="E326" s="187" t="s">
        <v>1741</v>
      </c>
      <c r="F326" s="188" t="s">
        <v>1742</v>
      </c>
      <c r="G326" s="189" t="s">
        <v>237</v>
      </c>
      <c r="H326" s="190">
        <v>6</v>
      </c>
      <c r="I326" s="191"/>
      <c r="J326" s="192">
        <f>ROUND(I326*H326,2)</f>
        <v>0</v>
      </c>
      <c r="K326" s="193"/>
      <c r="L326" s="38"/>
      <c r="M326" s="194" t="s">
        <v>1</v>
      </c>
      <c r="N326" s="195" t="s">
        <v>42</v>
      </c>
      <c r="O326" s="70"/>
      <c r="P326" s="196">
        <f>O326*H326</f>
        <v>0</v>
      </c>
      <c r="Q326" s="196">
        <v>0</v>
      </c>
      <c r="R326" s="196">
        <f>Q326*H326</f>
        <v>0</v>
      </c>
      <c r="S326" s="196">
        <v>0</v>
      </c>
      <c r="T326" s="197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98" t="s">
        <v>182</v>
      </c>
      <c r="AT326" s="198" t="s">
        <v>135</v>
      </c>
      <c r="AU326" s="198" t="s">
        <v>84</v>
      </c>
      <c r="AY326" s="16" t="s">
        <v>132</v>
      </c>
      <c r="BE326" s="199">
        <f>IF(N326="základní",J326,0)</f>
        <v>0</v>
      </c>
      <c r="BF326" s="199">
        <f>IF(N326="snížená",J326,0)</f>
        <v>0</v>
      </c>
      <c r="BG326" s="199">
        <f>IF(N326="zákl. přenesená",J326,0)</f>
        <v>0</v>
      </c>
      <c r="BH326" s="199">
        <f>IF(N326="sníž. přenesená",J326,0)</f>
        <v>0</v>
      </c>
      <c r="BI326" s="199">
        <f>IF(N326="nulová",J326,0)</f>
        <v>0</v>
      </c>
      <c r="BJ326" s="16" t="s">
        <v>84</v>
      </c>
      <c r="BK326" s="199">
        <f>ROUND(I326*H326,2)</f>
        <v>0</v>
      </c>
      <c r="BL326" s="16" t="s">
        <v>182</v>
      </c>
      <c r="BM326" s="198" t="s">
        <v>412</v>
      </c>
    </row>
    <row r="327" spans="1:65" s="2" customFormat="1" ht="10">
      <c r="A327" s="33"/>
      <c r="B327" s="34"/>
      <c r="C327" s="35"/>
      <c r="D327" s="200" t="s">
        <v>141</v>
      </c>
      <c r="E327" s="35"/>
      <c r="F327" s="201" t="s">
        <v>1742</v>
      </c>
      <c r="G327" s="35"/>
      <c r="H327" s="35"/>
      <c r="I327" s="202"/>
      <c r="J327" s="35"/>
      <c r="K327" s="35"/>
      <c r="L327" s="38"/>
      <c r="M327" s="203"/>
      <c r="N327" s="204"/>
      <c r="O327" s="70"/>
      <c r="P327" s="70"/>
      <c r="Q327" s="70"/>
      <c r="R327" s="70"/>
      <c r="S327" s="70"/>
      <c r="T327" s="71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141</v>
      </c>
      <c r="AU327" s="16" t="s">
        <v>84</v>
      </c>
    </row>
    <row r="328" spans="1:65" s="13" customFormat="1" ht="10">
      <c r="B328" s="210"/>
      <c r="C328" s="211"/>
      <c r="D328" s="200" t="s">
        <v>227</v>
      </c>
      <c r="E328" s="212" t="s">
        <v>1</v>
      </c>
      <c r="F328" s="213" t="s">
        <v>1646</v>
      </c>
      <c r="G328" s="211"/>
      <c r="H328" s="214">
        <v>6</v>
      </c>
      <c r="I328" s="215"/>
      <c r="J328" s="211"/>
      <c r="K328" s="211"/>
      <c r="L328" s="216"/>
      <c r="M328" s="217"/>
      <c r="N328" s="218"/>
      <c r="O328" s="218"/>
      <c r="P328" s="218"/>
      <c r="Q328" s="218"/>
      <c r="R328" s="218"/>
      <c r="S328" s="218"/>
      <c r="T328" s="219"/>
      <c r="AT328" s="220" t="s">
        <v>227</v>
      </c>
      <c r="AU328" s="220" t="s">
        <v>84</v>
      </c>
      <c r="AV328" s="13" t="s">
        <v>86</v>
      </c>
      <c r="AW328" s="13" t="s">
        <v>33</v>
      </c>
      <c r="AX328" s="13" t="s">
        <v>77</v>
      </c>
      <c r="AY328" s="220" t="s">
        <v>132</v>
      </c>
    </row>
    <row r="329" spans="1:65" s="14" customFormat="1" ht="10">
      <c r="B329" s="221"/>
      <c r="C329" s="222"/>
      <c r="D329" s="200" t="s">
        <v>227</v>
      </c>
      <c r="E329" s="223" t="s">
        <v>1</v>
      </c>
      <c r="F329" s="224" t="s">
        <v>229</v>
      </c>
      <c r="G329" s="222"/>
      <c r="H329" s="225">
        <v>6</v>
      </c>
      <c r="I329" s="226"/>
      <c r="J329" s="222"/>
      <c r="K329" s="222"/>
      <c r="L329" s="227"/>
      <c r="M329" s="228"/>
      <c r="N329" s="229"/>
      <c r="O329" s="229"/>
      <c r="P329" s="229"/>
      <c r="Q329" s="229"/>
      <c r="R329" s="229"/>
      <c r="S329" s="229"/>
      <c r="T329" s="230"/>
      <c r="AT329" s="231" t="s">
        <v>227</v>
      </c>
      <c r="AU329" s="231" t="s">
        <v>84</v>
      </c>
      <c r="AV329" s="14" t="s">
        <v>153</v>
      </c>
      <c r="AW329" s="14" t="s">
        <v>33</v>
      </c>
      <c r="AX329" s="14" t="s">
        <v>84</v>
      </c>
      <c r="AY329" s="231" t="s">
        <v>132</v>
      </c>
    </row>
    <row r="330" spans="1:65" s="2" customFormat="1" ht="24.15" customHeight="1">
      <c r="A330" s="33"/>
      <c r="B330" s="34"/>
      <c r="C330" s="186" t="s">
        <v>413</v>
      </c>
      <c r="D330" s="186" t="s">
        <v>135</v>
      </c>
      <c r="E330" s="187" t="s">
        <v>1743</v>
      </c>
      <c r="F330" s="188" t="s">
        <v>1744</v>
      </c>
      <c r="G330" s="189" t="s">
        <v>237</v>
      </c>
      <c r="H330" s="190">
        <v>4</v>
      </c>
      <c r="I330" s="191"/>
      <c r="J330" s="192">
        <f>ROUND(I330*H330,2)</f>
        <v>0</v>
      </c>
      <c r="K330" s="193"/>
      <c r="L330" s="38"/>
      <c r="M330" s="194" t="s">
        <v>1</v>
      </c>
      <c r="N330" s="195" t="s">
        <v>42</v>
      </c>
      <c r="O330" s="70"/>
      <c r="P330" s="196">
        <f>O330*H330</f>
        <v>0</v>
      </c>
      <c r="Q330" s="196">
        <v>0</v>
      </c>
      <c r="R330" s="196">
        <f>Q330*H330</f>
        <v>0</v>
      </c>
      <c r="S330" s="196">
        <v>0</v>
      </c>
      <c r="T330" s="197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98" t="s">
        <v>182</v>
      </c>
      <c r="AT330" s="198" t="s">
        <v>135</v>
      </c>
      <c r="AU330" s="198" t="s">
        <v>84</v>
      </c>
      <c r="AY330" s="16" t="s">
        <v>132</v>
      </c>
      <c r="BE330" s="199">
        <f>IF(N330="základní",J330,0)</f>
        <v>0</v>
      </c>
      <c r="BF330" s="199">
        <f>IF(N330="snížená",J330,0)</f>
        <v>0</v>
      </c>
      <c r="BG330" s="199">
        <f>IF(N330="zákl. přenesená",J330,0)</f>
        <v>0</v>
      </c>
      <c r="BH330" s="199">
        <f>IF(N330="sníž. přenesená",J330,0)</f>
        <v>0</v>
      </c>
      <c r="BI330" s="199">
        <f>IF(N330="nulová",J330,0)</f>
        <v>0</v>
      </c>
      <c r="BJ330" s="16" t="s">
        <v>84</v>
      </c>
      <c r="BK330" s="199">
        <f>ROUND(I330*H330,2)</f>
        <v>0</v>
      </c>
      <c r="BL330" s="16" t="s">
        <v>182</v>
      </c>
      <c r="BM330" s="198" t="s">
        <v>416</v>
      </c>
    </row>
    <row r="331" spans="1:65" s="2" customFormat="1" ht="10">
      <c r="A331" s="33"/>
      <c r="B331" s="34"/>
      <c r="C331" s="35"/>
      <c r="D331" s="200" t="s">
        <v>141</v>
      </c>
      <c r="E331" s="35"/>
      <c r="F331" s="201" t="s">
        <v>1744</v>
      </c>
      <c r="G331" s="35"/>
      <c r="H331" s="35"/>
      <c r="I331" s="202"/>
      <c r="J331" s="35"/>
      <c r="K331" s="35"/>
      <c r="L331" s="38"/>
      <c r="M331" s="203"/>
      <c r="N331" s="204"/>
      <c r="O331" s="70"/>
      <c r="P331" s="70"/>
      <c r="Q331" s="70"/>
      <c r="R331" s="70"/>
      <c r="S331" s="70"/>
      <c r="T331" s="71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6" t="s">
        <v>141</v>
      </c>
      <c r="AU331" s="16" t="s">
        <v>84</v>
      </c>
    </row>
    <row r="332" spans="1:65" s="13" customFormat="1" ht="10">
      <c r="B332" s="210"/>
      <c r="C332" s="211"/>
      <c r="D332" s="200" t="s">
        <v>227</v>
      </c>
      <c r="E332" s="212" t="s">
        <v>1</v>
      </c>
      <c r="F332" s="213" t="s">
        <v>1667</v>
      </c>
      <c r="G332" s="211"/>
      <c r="H332" s="214">
        <v>4</v>
      </c>
      <c r="I332" s="215"/>
      <c r="J332" s="211"/>
      <c r="K332" s="211"/>
      <c r="L332" s="216"/>
      <c r="M332" s="217"/>
      <c r="N332" s="218"/>
      <c r="O332" s="218"/>
      <c r="P332" s="218"/>
      <c r="Q332" s="218"/>
      <c r="R332" s="218"/>
      <c r="S332" s="218"/>
      <c r="T332" s="219"/>
      <c r="AT332" s="220" t="s">
        <v>227</v>
      </c>
      <c r="AU332" s="220" t="s">
        <v>84</v>
      </c>
      <c r="AV332" s="13" t="s">
        <v>86</v>
      </c>
      <c r="AW332" s="13" t="s">
        <v>33</v>
      </c>
      <c r="AX332" s="13" t="s">
        <v>77</v>
      </c>
      <c r="AY332" s="220" t="s">
        <v>132</v>
      </c>
    </row>
    <row r="333" spans="1:65" s="14" customFormat="1" ht="10">
      <c r="B333" s="221"/>
      <c r="C333" s="222"/>
      <c r="D333" s="200" t="s">
        <v>227</v>
      </c>
      <c r="E333" s="223" t="s">
        <v>1</v>
      </c>
      <c r="F333" s="224" t="s">
        <v>229</v>
      </c>
      <c r="G333" s="222"/>
      <c r="H333" s="225">
        <v>4</v>
      </c>
      <c r="I333" s="226"/>
      <c r="J333" s="222"/>
      <c r="K333" s="222"/>
      <c r="L333" s="227"/>
      <c r="M333" s="228"/>
      <c r="N333" s="229"/>
      <c r="O333" s="229"/>
      <c r="P333" s="229"/>
      <c r="Q333" s="229"/>
      <c r="R333" s="229"/>
      <c r="S333" s="229"/>
      <c r="T333" s="230"/>
      <c r="AT333" s="231" t="s">
        <v>227</v>
      </c>
      <c r="AU333" s="231" t="s">
        <v>84</v>
      </c>
      <c r="AV333" s="14" t="s">
        <v>153</v>
      </c>
      <c r="AW333" s="14" t="s">
        <v>33</v>
      </c>
      <c r="AX333" s="14" t="s">
        <v>84</v>
      </c>
      <c r="AY333" s="231" t="s">
        <v>132</v>
      </c>
    </row>
    <row r="334" spans="1:65" s="2" customFormat="1" ht="16.5" customHeight="1">
      <c r="A334" s="33"/>
      <c r="B334" s="34"/>
      <c r="C334" s="186" t="s">
        <v>314</v>
      </c>
      <c r="D334" s="186" t="s">
        <v>135</v>
      </c>
      <c r="E334" s="187" t="s">
        <v>1745</v>
      </c>
      <c r="F334" s="188" t="s">
        <v>1746</v>
      </c>
      <c r="G334" s="189" t="s">
        <v>237</v>
      </c>
      <c r="H334" s="190">
        <v>13</v>
      </c>
      <c r="I334" s="191"/>
      <c r="J334" s="192">
        <f>ROUND(I334*H334,2)</f>
        <v>0</v>
      </c>
      <c r="K334" s="193"/>
      <c r="L334" s="38"/>
      <c r="M334" s="194" t="s">
        <v>1</v>
      </c>
      <c r="N334" s="195" t="s">
        <v>42</v>
      </c>
      <c r="O334" s="70"/>
      <c r="P334" s="196">
        <f>O334*H334</f>
        <v>0</v>
      </c>
      <c r="Q334" s="196">
        <v>0</v>
      </c>
      <c r="R334" s="196">
        <f>Q334*H334</f>
        <v>0</v>
      </c>
      <c r="S334" s="196">
        <v>0</v>
      </c>
      <c r="T334" s="197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98" t="s">
        <v>182</v>
      </c>
      <c r="AT334" s="198" t="s">
        <v>135</v>
      </c>
      <c r="AU334" s="198" t="s">
        <v>84</v>
      </c>
      <c r="AY334" s="16" t="s">
        <v>132</v>
      </c>
      <c r="BE334" s="199">
        <f>IF(N334="základní",J334,0)</f>
        <v>0</v>
      </c>
      <c r="BF334" s="199">
        <f>IF(N334="snížená",J334,0)</f>
        <v>0</v>
      </c>
      <c r="BG334" s="199">
        <f>IF(N334="zákl. přenesená",J334,0)</f>
        <v>0</v>
      </c>
      <c r="BH334" s="199">
        <f>IF(N334="sníž. přenesená",J334,0)</f>
        <v>0</v>
      </c>
      <c r="BI334" s="199">
        <f>IF(N334="nulová",J334,0)</f>
        <v>0</v>
      </c>
      <c r="BJ334" s="16" t="s">
        <v>84</v>
      </c>
      <c r="BK334" s="199">
        <f>ROUND(I334*H334,2)</f>
        <v>0</v>
      </c>
      <c r="BL334" s="16" t="s">
        <v>182</v>
      </c>
      <c r="BM334" s="198" t="s">
        <v>422</v>
      </c>
    </row>
    <row r="335" spans="1:65" s="2" customFormat="1" ht="10">
      <c r="A335" s="33"/>
      <c r="B335" s="34"/>
      <c r="C335" s="35"/>
      <c r="D335" s="200" t="s">
        <v>141</v>
      </c>
      <c r="E335" s="35"/>
      <c r="F335" s="201" t="s">
        <v>1746</v>
      </c>
      <c r="G335" s="35"/>
      <c r="H335" s="35"/>
      <c r="I335" s="202"/>
      <c r="J335" s="35"/>
      <c r="K335" s="35"/>
      <c r="L335" s="38"/>
      <c r="M335" s="203"/>
      <c r="N335" s="204"/>
      <c r="O335" s="70"/>
      <c r="P335" s="70"/>
      <c r="Q335" s="70"/>
      <c r="R335" s="70"/>
      <c r="S335" s="70"/>
      <c r="T335" s="71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6" t="s">
        <v>141</v>
      </c>
      <c r="AU335" s="16" t="s">
        <v>84</v>
      </c>
    </row>
    <row r="336" spans="1:65" s="13" customFormat="1" ht="10">
      <c r="B336" s="210"/>
      <c r="C336" s="211"/>
      <c r="D336" s="200" t="s">
        <v>227</v>
      </c>
      <c r="E336" s="212" t="s">
        <v>1</v>
      </c>
      <c r="F336" s="213" t="s">
        <v>1747</v>
      </c>
      <c r="G336" s="211"/>
      <c r="H336" s="214">
        <v>13</v>
      </c>
      <c r="I336" s="215"/>
      <c r="J336" s="211"/>
      <c r="K336" s="211"/>
      <c r="L336" s="216"/>
      <c r="M336" s="217"/>
      <c r="N336" s="218"/>
      <c r="O336" s="218"/>
      <c r="P336" s="218"/>
      <c r="Q336" s="218"/>
      <c r="R336" s="218"/>
      <c r="S336" s="218"/>
      <c r="T336" s="219"/>
      <c r="AT336" s="220" t="s">
        <v>227</v>
      </c>
      <c r="AU336" s="220" t="s">
        <v>84</v>
      </c>
      <c r="AV336" s="13" t="s">
        <v>86</v>
      </c>
      <c r="AW336" s="13" t="s">
        <v>33</v>
      </c>
      <c r="AX336" s="13" t="s">
        <v>77</v>
      </c>
      <c r="AY336" s="220" t="s">
        <v>132</v>
      </c>
    </row>
    <row r="337" spans="1:65" s="14" customFormat="1" ht="10">
      <c r="B337" s="221"/>
      <c r="C337" s="222"/>
      <c r="D337" s="200" t="s">
        <v>227</v>
      </c>
      <c r="E337" s="223" t="s">
        <v>1</v>
      </c>
      <c r="F337" s="224" t="s">
        <v>229</v>
      </c>
      <c r="G337" s="222"/>
      <c r="H337" s="225">
        <v>13</v>
      </c>
      <c r="I337" s="226"/>
      <c r="J337" s="222"/>
      <c r="K337" s="222"/>
      <c r="L337" s="227"/>
      <c r="M337" s="228"/>
      <c r="N337" s="229"/>
      <c r="O337" s="229"/>
      <c r="P337" s="229"/>
      <c r="Q337" s="229"/>
      <c r="R337" s="229"/>
      <c r="S337" s="229"/>
      <c r="T337" s="230"/>
      <c r="AT337" s="231" t="s">
        <v>227</v>
      </c>
      <c r="AU337" s="231" t="s">
        <v>84</v>
      </c>
      <c r="AV337" s="14" t="s">
        <v>153</v>
      </c>
      <c r="AW337" s="14" t="s">
        <v>33</v>
      </c>
      <c r="AX337" s="14" t="s">
        <v>84</v>
      </c>
      <c r="AY337" s="231" t="s">
        <v>132</v>
      </c>
    </row>
    <row r="338" spans="1:65" s="2" customFormat="1" ht="16.5" customHeight="1">
      <c r="A338" s="33"/>
      <c r="B338" s="34"/>
      <c r="C338" s="186" t="s">
        <v>424</v>
      </c>
      <c r="D338" s="186" t="s">
        <v>135</v>
      </c>
      <c r="E338" s="187" t="s">
        <v>1748</v>
      </c>
      <c r="F338" s="188" t="s">
        <v>1749</v>
      </c>
      <c r="G338" s="189" t="s">
        <v>237</v>
      </c>
      <c r="H338" s="190">
        <v>3</v>
      </c>
      <c r="I338" s="191"/>
      <c r="J338" s="192">
        <f>ROUND(I338*H338,2)</f>
        <v>0</v>
      </c>
      <c r="K338" s="193"/>
      <c r="L338" s="38"/>
      <c r="M338" s="194" t="s">
        <v>1</v>
      </c>
      <c r="N338" s="195" t="s">
        <v>42</v>
      </c>
      <c r="O338" s="70"/>
      <c r="P338" s="196">
        <f>O338*H338</f>
        <v>0</v>
      </c>
      <c r="Q338" s="196">
        <v>0</v>
      </c>
      <c r="R338" s="196">
        <f>Q338*H338</f>
        <v>0</v>
      </c>
      <c r="S338" s="196">
        <v>0</v>
      </c>
      <c r="T338" s="197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98" t="s">
        <v>182</v>
      </c>
      <c r="AT338" s="198" t="s">
        <v>135</v>
      </c>
      <c r="AU338" s="198" t="s">
        <v>84</v>
      </c>
      <c r="AY338" s="16" t="s">
        <v>132</v>
      </c>
      <c r="BE338" s="199">
        <f>IF(N338="základní",J338,0)</f>
        <v>0</v>
      </c>
      <c r="BF338" s="199">
        <f>IF(N338="snížená",J338,0)</f>
        <v>0</v>
      </c>
      <c r="BG338" s="199">
        <f>IF(N338="zákl. přenesená",J338,0)</f>
        <v>0</v>
      </c>
      <c r="BH338" s="199">
        <f>IF(N338="sníž. přenesená",J338,0)</f>
        <v>0</v>
      </c>
      <c r="BI338" s="199">
        <f>IF(N338="nulová",J338,0)</f>
        <v>0</v>
      </c>
      <c r="BJ338" s="16" t="s">
        <v>84</v>
      </c>
      <c r="BK338" s="199">
        <f>ROUND(I338*H338,2)</f>
        <v>0</v>
      </c>
      <c r="BL338" s="16" t="s">
        <v>182</v>
      </c>
      <c r="BM338" s="198" t="s">
        <v>427</v>
      </c>
    </row>
    <row r="339" spans="1:65" s="2" customFormat="1" ht="10">
      <c r="A339" s="33"/>
      <c r="B339" s="34"/>
      <c r="C339" s="35"/>
      <c r="D339" s="200" t="s">
        <v>141</v>
      </c>
      <c r="E339" s="35"/>
      <c r="F339" s="201" t="s">
        <v>1749</v>
      </c>
      <c r="G339" s="35"/>
      <c r="H339" s="35"/>
      <c r="I339" s="202"/>
      <c r="J339" s="35"/>
      <c r="K339" s="35"/>
      <c r="L339" s="38"/>
      <c r="M339" s="203"/>
      <c r="N339" s="204"/>
      <c r="O339" s="70"/>
      <c r="P339" s="70"/>
      <c r="Q339" s="70"/>
      <c r="R339" s="70"/>
      <c r="S339" s="70"/>
      <c r="T339" s="71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6" t="s">
        <v>141</v>
      </c>
      <c r="AU339" s="16" t="s">
        <v>84</v>
      </c>
    </row>
    <row r="340" spans="1:65" s="13" customFormat="1" ht="10">
      <c r="B340" s="210"/>
      <c r="C340" s="211"/>
      <c r="D340" s="200" t="s">
        <v>227</v>
      </c>
      <c r="E340" s="212" t="s">
        <v>1</v>
      </c>
      <c r="F340" s="213" t="s">
        <v>1670</v>
      </c>
      <c r="G340" s="211"/>
      <c r="H340" s="214">
        <v>3</v>
      </c>
      <c r="I340" s="215"/>
      <c r="J340" s="211"/>
      <c r="K340" s="211"/>
      <c r="L340" s="216"/>
      <c r="M340" s="217"/>
      <c r="N340" s="218"/>
      <c r="O340" s="218"/>
      <c r="P340" s="218"/>
      <c r="Q340" s="218"/>
      <c r="R340" s="218"/>
      <c r="S340" s="218"/>
      <c r="T340" s="219"/>
      <c r="AT340" s="220" t="s">
        <v>227</v>
      </c>
      <c r="AU340" s="220" t="s">
        <v>84</v>
      </c>
      <c r="AV340" s="13" t="s">
        <v>86</v>
      </c>
      <c r="AW340" s="13" t="s">
        <v>33</v>
      </c>
      <c r="AX340" s="13" t="s">
        <v>77</v>
      </c>
      <c r="AY340" s="220" t="s">
        <v>132</v>
      </c>
    </row>
    <row r="341" spans="1:65" s="14" customFormat="1" ht="10">
      <c r="B341" s="221"/>
      <c r="C341" s="222"/>
      <c r="D341" s="200" t="s">
        <v>227</v>
      </c>
      <c r="E341" s="223" t="s">
        <v>1</v>
      </c>
      <c r="F341" s="224" t="s">
        <v>229</v>
      </c>
      <c r="G341" s="222"/>
      <c r="H341" s="225">
        <v>3</v>
      </c>
      <c r="I341" s="226"/>
      <c r="J341" s="222"/>
      <c r="K341" s="222"/>
      <c r="L341" s="227"/>
      <c r="M341" s="228"/>
      <c r="N341" s="229"/>
      <c r="O341" s="229"/>
      <c r="P341" s="229"/>
      <c r="Q341" s="229"/>
      <c r="R341" s="229"/>
      <c r="S341" s="229"/>
      <c r="T341" s="230"/>
      <c r="AT341" s="231" t="s">
        <v>227</v>
      </c>
      <c r="AU341" s="231" t="s">
        <v>84</v>
      </c>
      <c r="AV341" s="14" t="s">
        <v>153</v>
      </c>
      <c r="AW341" s="14" t="s">
        <v>33</v>
      </c>
      <c r="AX341" s="14" t="s">
        <v>84</v>
      </c>
      <c r="AY341" s="231" t="s">
        <v>132</v>
      </c>
    </row>
    <row r="342" spans="1:65" s="2" customFormat="1" ht="16.5" customHeight="1">
      <c r="A342" s="33"/>
      <c r="B342" s="34"/>
      <c r="C342" s="186" t="s">
        <v>319</v>
      </c>
      <c r="D342" s="186" t="s">
        <v>135</v>
      </c>
      <c r="E342" s="187" t="s">
        <v>1750</v>
      </c>
      <c r="F342" s="188" t="s">
        <v>1751</v>
      </c>
      <c r="G342" s="189" t="s">
        <v>237</v>
      </c>
      <c r="H342" s="190">
        <v>8</v>
      </c>
      <c r="I342" s="191"/>
      <c r="J342" s="192">
        <f>ROUND(I342*H342,2)</f>
        <v>0</v>
      </c>
      <c r="K342" s="193"/>
      <c r="L342" s="38"/>
      <c r="M342" s="194" t="s">
        <v>1</v>
      </c>
      <c r="N342" s="195" t="s">
        <v>42</v>
      </c>
      <c r="O342" s="70"/>
      <c r="P342" s="196">
        <f>O342*H342</f>
        <v>0</v>
      </c>
      <c r="Q342" s="196">
        <v>0</v>
      </c>
      <c r="R342" s="196">
        <f>Q342*H342</f>
        <v>0</v>
      </c>
      <c r="S342" s="196">
        <v>0</v>
      </c>
      <c r="T342" s="197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98" t="s">
        <v>182</v>
      </c>
      <c r="AT342" s="198" t="s">
        <v>135</v>
      </c>
      <c r="AU342" s="198" t="s">
        <v>84</v>
      </c>
      <c r="AY342" s="16" t="s">
        <v>132</v>
      </c>
      <c r="BE342" s="199">
        <f>IF(N342="základní",J342,0)</f>
        <v>0</v>
      </c>
      <c r="BF342" s="199">
        <f>IF(N342="snížená",J342,0)</f>
        <v>0</v>
      </c>
      <c r="BG342" s="199">
        <f>IF(N342="zákl. přenesená",J342,0)</f>
        <v>0</v>
      </c>
      <c r="BH342" s="199">
        <f>IF(N342="sníž. přenesená",J342,0)</f>
        <v>0</v>
      </c>
      <c r="BI342" s="199">
        <f>IF(N342="nulová",J342,0)</f>
        <v>0</v>
      </c>
      <c r="BJ342" s="16" t="s">
        <v>84</v>
      </c>
      <c r="BK342" s="199">
        <f>ROUND(I342*H342,2)</f>
        <v>0</v>
      </c>
      <c r="BL342" s="16" t="s">
        <v>182</v>
      </c>
      <c r="BM342" s="198" t="s">
        <v>430</v>
      </c>
    </row>
    <row r="343" spans="1:65" s="2" customFormat="1" ht="10">
      <c r="A343" s="33"/>
      <c r="B343" s="34"/>
      <c r="C343" s="35"/>
      <c r="D343" s="200" t="s">
        <v>141</v>
      </c>
      <c r="E343" s="35"/>
      <c r="F343" s="201" t="s">
        <v>1751</v>
      </c>
      <c r="G343" s="35"/>
      <c r="H343" s="35"/>
      <c r="I343" s="202"/>
      <c r="J343" s="35"/>
      <c r="K343" s="35"/>
      <c r="L343" s="38"/>
      <c r="M343" s="203"/>
      <c r="N343" s="204"/>
      <c r="O343" s="70"/>
      <c r="P343" s="70"/>
      <c r="Q343" s="70"/>
      <c r="R343" s="70"/>
      <c r="S343" s="70"/>
      <c r="T343" s="71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6" t="s">
        <v>141</v>
      </c>
      <c r="AU343" s="16" t="s">
        <v>84</v>
      </c>
    </row>
    <row r="344" spans="1:65" s="13" customFormat="1" ht="10">
      <c r="B344" s="210"/>
      <c r="C344" s="211"/>
      <c r="D344" s="200" t="s">
        <v>227</v>
      </c>
      <c r="E344" s="212" t="s">
        <v>1</v>
      </c>
      <c r="F344" s="213" t="s">
        <v>1752</v>
      </c>
      <c r="G344" s="211"/>
      <c r="H344" s="214">
        <v>8</v>
      </c>
      <c r="I344" s="215"/>
      <c r="J344" s="211"/>
      <c r="K344" s="211"/>
      <c r="L344" s="216"/>
      <c r="M344" s="217"/>
      <c r="N344" s="218"/>
      <c r="O344" s="218"/>
      <c r="P344" s="218"/>
      <c r="Q344" s="218"/>
      <c r="R344" s="218"/>
      <c r="S344" s="218"/>
      <c r="T344" s="219"/>
      <c r="AT344" s="220" t="s">
        <v>227</v>
      </c>
      <c r="AU344" s="220" t="s">
        <v>84</v>
      </c>
      <c r="AV344" s="13" t="s">
        <v>86</v>
      </c>
      <c r="AW344" s="13" t="s">
        <v>33</v>
      </c>
      <c r="AX344" s="13" t="s">
        <v>77</v>
      </c>
      <c r="AY344" s="220" t="s">
        <v>132</v>
      </c>
    </row>
    <row r="345" spans="1:65" s="14" customFormat="1" ht="10">
      <c r="B345" s="221"/>
      <c r="C345" s="222"/>
      <c r="D345" s="200" t="s">
        <v>227</v>
      </c>
      <c r="E345" s="223" t="s">
        <v>1</v>
      </c>
      <c r="F345" s="224" t="s">
        <v>229</v>
      </c>
      <c r="G345" s="222"/>
      <c r="H345" s="225">
        <v>8</v>
      </c>
      <c r="I345" s="226"/>
      <c r="J345" s="222"/>
      <c r="K345" s="222"/>
      <c r="L345" s="227"/>
      <c r="M345" s="228"/>
      <c r="N345" s="229"/>
      <c r="O345" s="229"/>
      <c r="P345" s="229"/>
      <c r="Q345" s="229"/>
      <c r="R345" s="229"/>
      <c r="S345" s="229"/>
      <c r="T345" s="230"/>
      <c r="AT345" s="231" t="s">
        <v>227</v>
      </c>
      <c r="AU345" s="231" t="s">
        <v>84</v>
      </c>
      <c r="AV345" s="14" t="s">
        <v>153</v>
      </c>
      <c r="AW345" s="14" t="s">
        <v>33</v>
      </c>
      <c r="AX345" s="14" t="s">
        <v>84</v>
      </c>
      <c r="AY345" s="231" t="s">
        <v>132</v>
      </c>
    </row>
    <row r="346" spans="1:65" s="2" customFormat="1" ht="21.75" customHeight="1">
      <c r="A346" s="33"/>
      <c r="B346" s="34"/>
      <c r="C346" s="186" t="s">
        <v>433</v>
      </c>
      <c r="D346" s="186" t="s">
        <v>135</v>
      </c>
      <c r="E346" s="187" t="s">
        <v>1753</v>
      </c>
      <c r="F346" s="188" t="s">
        <v>1754</v>
      </c>
      <c r="G346" s="189" t="s">
        <v>237</v>
      </c>
      <c r="H346" s="190">
        <v>40</v>
      </c>
      <c r="I346" s="191"/>
      <c r="J346" s="192">
        <f>ROUND(I346*H346,2)</f>
        <v>0</v>
      </c>
      <c r="K346" s="193"/>
      <c r="L346" s="38"/>
      <c r="M346" s="194" t="s">
        <v>1</v>
      </c>
      <c r="N346" s="195" t="s">
        <v>42</v>
      </c>
      <c r="O346" s="70"/>
      <c r="P346" s="196">
        <f>O346*H346</f>
        <v>0</v>
      </c>
      <c r="Q346" s="196">
        <v>0</v>
      </c>
      <c r="R346" s="196">
        <f>Q346*H346</f>
        <v>0</v>
      </c>
      <c r="S346" s="196">
        <v>0</v>
      </c>
      <c r="T346" s="197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98" t="s">
        <v>182</v>
      </c>
      <c r="AT346" s="198" t="s">
        <v>135</v>
      </c>
      <c r="AU346" s="198" t="s">
        <v>84</v>
      </c>
      <c r="AY346" s="16" t="s">
        <v>132</v>
      </c>
      <c r="BE346" s="199">
        <f>IF(N346="základní",J346,0)</f>
        <v>0</v>
      </c>
      <c r="BF346" s="199">
        <f>IF(N346="snížená",J346,0)</f>
        <v>0</v>
      </c>
      <c r="BG346" s="199">
        <f>IF(N346="zákl. přenesená",J346,0)</f>
        <v>0</v>
      </c>
      <c r="BH346" s="199">
        <f>IF(N346="sníž. přenesená",J346,0)</f>
        <v>0</v>
      </c>
      <c r="BI346" s="199">
        <f>IF(N346="nulová",J346,0)</f>
        <v>0</v>
      </c>
      <c r="BJ346" s="16" t="s">
        <v>84</v>
      </c>
      <c r="BK346" s="199">
        <f>ROUND(I346*H346,2)</f>
        <v>0</v>
      </c>
      <c r="BL346" s="16" t="s">
        <v>182</v>
      </c>
      <c r="BM346" s="198" t="s">
        <v>436</v>
      </c>
    </row>
    <row r="347" spans="1:65" s="2" customFormat="1" ht="10">
      <c r="A347" s="33"/>
      <c r="B347" s="34"/>
      <c r="C347" s="35"/>
      <c r="D347" s="200" t="s">
        <v>141</v>
      </c>
      <c r="E347" s="35"/>
      <c r="F347" s="201" t="s">
        <v>1754</v>
      </c>
      <c r="G347" s="35"/>
      <c r="H347" s="35"/>
      <c r="I347" s="202"/>
      <c r="J347" s="35"/>
      <c r="K347" s="35"/>
      <c r="L347" s="38"/>
      <c r="M347" s="203"/>
      <c r="N347" s="204"/>
      <c r="O347" s="70"/>
      <c r="P347" s="70"/>
      <c r="Q347" s="70"/>
      <c r="R347" s="70"/>
      <c r="S347" s="70"/>
      <c r="T347" s="71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6" t="s">
        <v>141</v>
      </c>
      <c r="AU347" s="16" t="s">
        <v>84</v>
      </c>
    </row>
    <row r="348" spans="1:65" s="13" customFormat="1" ht="10">
      <c r="B348" s="210"/>
      <c r="C348" s="211"/>
      <c r="D348" s="200" t="s">
        <v>227</v>
      </c>
      <c r="E348" s="212" t="s">
        <v>1</v>
      </c>
      <c r="F348" s="213" t="s">
        <v>1755</v>
      </c>
      <c r="G348" s="211"/>
      <c r="H348" s="214">
        <v>40</v>
      </c>
      <c r="I348" s="215"/>
      <c r="J348" s="211"/>
      <c r="K348" s="211"/>
      <c r="L348" s="216"/>
      <c r="M348" s="217"/>
      <c r="N348" s="218"/>
      <c r="O348" s="218"/>
      <c r="P348" s="218"/>
      <c r="Q348" s="218"/>
      <c r="R348" s="218"/>
      <c r="S348" s="218"/>
      <c r="T348" s="219"/>
      <c r="AT348" s="220" t="s">
        <v>227</v>
      </c>
      <c r="AU348" s="220" t="s">
        <v>84</v>
      </c>
      <c r="AV348" s="13" t="s">
        <v>86</v>
      </c>
      <c r="AW348" s="13" t="s">
        <v>33</v>
      </c>
      <c r="AX348" s="13" t="s">
        <v>77</v>
      </c>
      <c r="AY348" s="220" t="s">
        <v>132</v>
      </c>
    </row>
    <row r="349" spans="1:65" s="14" customFormat="1" ht="10">
      <c r="B349" s="221"/>
      <c r="C349" s="222"/>
      <c r="D349" s="200" t="s">
        <v>227</v>
      </c>
      <c r="E349" s="223" t="s">
        <v>1</v>
      </c>
      <c r="F349" s="224" t="s">
        <v>229</v>
      </c>
      <c r="G349" s="222"/>
      <c r="H349" s="225">
        <v>40</v>
      </c>
      <c r="I349" s="226"/>
      <c r="J349" s="222"/>
      <c r="K349" s="222"/>
      <c r="L349" s="227"/>
      <c r="M349" s="228"/>
      <c r="N349" s="229"/>
      <c r="O349" s="229"/>
      <c r="P349" s="229"/>
      <c r="Q349" s="229"/>
      <c r="R349" s="229"/>
      <c r="S349" s="229"/>
      <c r="T349" s="230"/>
      <c r="AT349" s="231" t="s">
        <v>227</v>
      </c>
      <c r="AU349" s="231" t="s">
        <v>84</v>
      </c>
      <c r="AV349" s="14" t="s">
        <v>153</v>
      </c>
      <c r="AW349" s="14" t="s">
        <v>33</v>
      </c>
      <c r="AX349" s="14" t="s">
        <v>84</v>
      </c>
      <c r="AY349" s="231" t="s">
        <v>132</v>
      </c>
    </row>
    <row r="350" spans="1:65" s="2" customFormat="1" ht="16.5" customHeight="1">
      <c r="A350" s="33"/>
      <c r="B350" s="34"/>
      <c r="C350" s="186" t="s">
        <v>323</v>
      </c>
      <c r="D350" s="186" t="s">
        <v>135</v>
      </c>
      <c r="E350" s="187" t="s">
        <v>1756</v>
      </c>
      <c r="F350" s="188" t="s">
        <v>1757</v>
      </c>
      <c r="G350" s="189" t="s">
        <v>237</v>
      </c>
      <c r="H350" s="190">
        <v>12</v>
      </c>
      <c r="I350" s="191"/>
      <c r="J350" s="192">
        <f>ROUND(I350*H350,2)</f>
        <v>0</v>
      </c>
      <c r="K350" s="193"/>
      <c r="L350" s="38"/>
      <c r="M350" s="194" t="s">
        <v>1</v>
      </c>
      <c r="N350" s="195" t="s">
        <v>42</v>
      </c>
      <c r="O350" s="70"/>
      <c r="P350" s="196">
        <f>O350*H350</f>
        <v>0</v>
      </c>
      <c r="Q350" s="196">
        <v>0</v>
      </c>
      <c r="R350" s="196">
        <f>Q350*H350</f>
        <v>0</v>
      </c>
      <c r="S350" s="196">
        <v>0</v>
      </c>
      <c r="T350" s="197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98" t="s">
        <v>182</v>
      </c>
      <c r="AT350" s="198" t="s">
        <v>135</v>
      </c>
      <c r="AU350" s="198" t="s">
        <v>84</v>
      </c>
      <c r="AY350" s="16" t="s">
        <v>132</v>
      </c>
      <c r="BE350" s="199">
        <f>IF(N350="základní",J350,0)</f>
        <v>0</v>
      </c>
      <c r="BF350" s="199">
        <f>IF(N350="snížená",J350,0)</f>
        <v>0</v>
      </c>
      <c r="BG350" s="199">
        <f>IF(N350="zákl. přenesená",J350,0)</f>
        <v>0</v>
      </c>
      <c r="BH350" s="199">
        <f>IF(N350="sníž. přenesená",J350,0)</f>
        <v>0</v>
      </c>
      <c r="BI350" s="199">
        <f>IF(N350="nulová",J350,0)</f>
        <v>0</v>
      </c>
      <c r="BJ350" s="16" t="s">
        <v>84</v>
      </c>
      <c r="BK350" s="199">
        <f>ROUND(I350*H350,2)</f>
        <v>0</v>
      </c>
      <c r="BL350" s="16" t="s">
        <v>182</v>
      </c>
      <c r="BM350" s="198" t="s">
        <v>443</v>
      </c>
    </row>
    <row r="351" spans="1:65" s="2" customFormat="1" ht="10">
      <c r="A351" s="33"/>
      <c r="B351" s="34"/>
      <c r="C351" s="35"/>
      <c r="D351" s="200" t="s">
        <v>141</v>
      </c>
      <c r="E351" s="35"/>
      <c r="F351" s="201" t="s">
        <v>1757</v>
      </c>
      <c r="G351" s="35"/>
      <c r="H351" s="35"/>
      <c r="I351" s="202"/>
      <c r="J351" s="35"/>
      <c r="K351" s="35"/>
      <c r="L351" s="38"/>
      <c r="M351" s="203"/>
      <c r="N351" s="204"/>
      <c r="O351" s="70"/>
      <c r="P351" s="70"/>
      <c r="Q351" s="70"/>
      <c r="R351" s="70"/>
      <c r="S351" s="70"/>
      <c r="T351" s="71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6" t="s">
        <v>141</v>
      </c>
      <c r="AU351" s="16" t="s">
        <v>84</v>
      </c>
    </row>
    <row r="352" spans="1:65" s="13" customFormat="1" ht="10">
      <c r="B352" s="210"/>
      <c r="C352" s="211"/>
      <c r="D352" s="200" t="s">
        <v>227</v>
      </c>
      <c r="E352" s="212" t="s">
        <v>1</v>
      </c>
      <c r="F352" s="213" t="s">
        <v>1758</v>
      </c>
      <c r="G352" s="211"/>
      <c r="H352" s="214">
        <v>12</v>
      </c>
      <c r="I352" s="215"/>
      <c r="J352" s="211"/>
      <c r="K352" s="211"/>
      <c r="L352" s="216"/>
      <c r="M352" s="217"/>
      <c r="N352" s="218"/>
      <c r="O352" s="218"/>
      <c r="P352" s="218"/>
      <c r="Q352" s="218"/>
      <c r="R352" s="218"/>
      <c r="S352" s="218"/>
      <c r="T352" s="219"/>
      <c r="AT352" s="220" t="s">
        <v>227</v>
      </c>
      <c r="AU352" s="220" t="s">
        <v>84</v>
      </c>
      <c r="AV352" s="13" t="s">
        <v>86</v>
      </c>
      <c r="AW352" s="13" t="s">
        <v>33</v>
      </c>
      <c r="AX352" s="13" t="s">
        <v>77</v>
      </c>
      <c r="AY352" s="220" t="s">
        <v>132</v>
      </c>
    </row>
    <row r="353" spans="1:65" s="14" customFormat="1" ht="10">
      <c r="B353" s="221"/>
      <c r="C353" s="222"/>
      <c r="D353" s="200" t="s">
        <v>227</v>
      </c>
      <c r="E353" s="223" t="s">
        <v>1</v>
      </c>
      <c r="F353" s="224" t="s">
        <v>229</v>
      </c>
      <c r="G353" s="222"/>
      <c r="H353" s="225">
        <v>12</v>
      </c>
      <c r="I353" s="226"/>
      <c r="J353" s="222"/>
      <c r="K353" s="222"/>
      <c r="L353" s="227"/>
      <c r="M353" s="228"/>
      <c r="N353" s="229"/>
      <c r="O353" s="229"/>
      <c r="P353" s="229"/>
      <c r="Q353" s="229"/>
      <c r="R353" s="229"/>
      <c r="S353" s="229"/>
      <c r="T353" s="230"/>
      <c r="AT353" s="231" t="s">
        <v>227</v>
      </c>
      <c r="AU353" s="231" t="s">
        <v>84</v>
      </c>
      <c r="AV353" s="14" t="s">
        <v>153</v>
      </c>
      <c r="AW353" s="14" t="s">
        <v>33</v>
      </c>
      <c r="AX353" s="14" t="s">
        <v>84</v>
      </c>
      <c r="AY353" s="231" t="s">
        <v>132</v>
      </c>
    </row>
    <row r="354" spans="1:65" s="2" customFormat="1" ht="16.5" customHeight="1">
      <c r="A354" s="33"/>
      <c r="B354" s="34"/>
      <c r="C354" s="186" t="s">
        <v>446</v>
      </c>
      <c r="D354" s="186" t="s">
        <v>135</v>
      </c>
      <c r="E354" s="187" t="s">
        <v>1759</v>
      </c>
      <c r="F354" s="188" t="s">
        <v>1760</v>
      </c>
      <c r="G354" s="189" t="s">
        <v>240</v>
      </c>
      <c r="H354" s="190">
        <v>36</v>
      </c>
      <c r="I354" s="191"/>
      <c r="J354" s="192">
        <f>ROUND(I354*H354,2)</f>
        <v>0</v>
      </c>
      <c r="K354" s="193"/>
      <c r="L354" s="38"/>
      <c r="M354" s="194" t="s">
        <v>1</v>
      </c>
      <c r="N354" s="195" t="s">
        <v>42</v>
      </c>
      <c r="O354" s="70"/>
      <c r="P354" s="196">
        <f>O354*H354</f>
        <v>0</v>
      </c>
      <c r="Q354" s="196">
        <v>0</v>
      </c>
      <c r="R354" s="196">
        <f>Q354*H354</f>
        <v>0</v>
      </c>
      <c r="S354" s="196">
        <v>0</v>
      </c>
      <c r="T354" s="197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98" t="s">
        <v>182</v>
      </c>
      <c r="AT354" s="198" t="s">
        <v>135</v>
      </c>
      <c r="AU354" s="198" t="s">
        <v>84</v>
      </c>
      <c r="AY354" s="16" t="s">
        <v>132</v>
      </c>
      <c r="BE354" s="199">
        <f>IF(N354="základní",J354,0)</f>
        <v>0</v>
      </c>
      <c r="BF354" s="199">
        <f>IF(N354="snížená",J354,0)</f>
        <v>0</v>
      </c>
      <c r="BG354" s="199">
        <f>IF(N354="zákl. přenesená",J354,0)</f>
        <v>0</v>
      </c>
      <c r="BH354" s="199">
        <f>IF(N354="sníž. přenesená",J354,0)</f>
        <v>0</v>
      </c>
      <c r="BI354" s="199">
        <f>IF(N354="nulová",J354,0)</f>
        <v>0</v>
      </c>
      <c r="BJ354" s="16" t="s">
        <v>84</v>
      </c>
      <c r="BK354" s="199">
        <f>ROUND(I354*H354,2)</f>
        <v>0</v>
      </c>
      <c r="BL354" s="16" t="s">
        <v>182</v>
      </c>
      <c r="BM354" s="198" t="s">
        <v>449</v>
      </c>
    </row>
    <row r="355" spans="1:65" s="2" customFormat="1" ht="10">
      <c r="A355" s="33"/>
      <c r="B355" s="34"/>
      <c r="C355" s="35"/>
      <c r="D355" s="200" t="s">
        <v>141</v>
      </c>
      <c r="E355" s="35"/>
      <c r="F355" s="201" t="s">
        <v>1760</v>
      </c>
      <c r="G355" s="35"/>
      <c r="H355" s="35"/>
      <c r="I355" s="202"/>
      <c r="J355" s="35"/>
      <c r="K355" s="35"/>
      <c r="L355" s="38"/>
      <c r="M355" s="203"/>
      <c r="N355" s="204"/>
      <c r="O355" s="70"/>
      <c r="P355" s="70"/>
      <c r="Q355" s="70"/>
      <c r="R355" s="70"/>
      <c r="S355" s="70"/>
      <c r="T355" s="71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6" t="s">
        <v>141</v>
      </c>
      <c r="AU355" s="16" t="s">
        <v>84</v>
      </c>
    </row>
    <row r="356" spans="1:65" s="13" customFormat="1" ht="10">
      <c r="B356" s="210"/>
      <c r="C356" s="211"/>
      <c r="D356" s="200" t="s">
        <v>227</v>
      </c>
      <c r="E356" s="212" t="s">
        <v>1</v>
      </c>
      <c r="F356" s="213" t="s">
        <v>1761</v>
      </c>
      <c r="G356" s="211"/>
      <c r="H356" s="214">
        <v>36</v>
      </c>
      <c r="I356" s="215"/>
      <c r="J356" s="211"/>
      <c r="K356" s="211"/>
      <c r="L356" s="216"/>
      <c r="M356" s="217"/>
      <c r="N356" s="218"/>
      <c r="O356" s="218"/>
      <c r="P356" s="218"/>
      <c r="Q356" s="218"/>
      <c r="R356" s="218"/>
      <c r="S356" s="218"/>
      <c r="T356" s="219"/>
      <c r="AT356" s="220" t="s">
        <v>227</v>
      </c>
      <c r="AU356" s="220" t="s">
        <v>84</v>
      </c>
      <c r="AV356" s="13" t="s">
        <v>86</v>
      </c>
      <c r="AW356" s="13" t="s">
        <v>33</v>
      </c>
      <c r="AX356" s="13" t="s">
        <v>77</v>
      </c>
      <c r="AY356" s="220" t="s">
        <v>132</v>
      </c>
    </row>
    <row r="357" spans="1:65" s="14" customFormat="1" ht="10">
      <c r="B357" s="221"/>
      <c r="C357" s="222"/>
      <c r="D357" s="200" t="s">
        <v>227</v>
      </c>
      <c r="E357" s="223" t="s">
        <v>1</v>
      </c>
      <c r="F357" s="224" t="s">
        <v>229</v>
      </c>
      <c r="G357" s="222"/>
      <c r="H357" s="225">
        <v>36</v>
      </c>
      <c r="I357" s="226"/>
      <c r="J357" s="222"/>
      <c r="K357" s="222"/>
      <c r="L357" s="227"/>
      <c r="M357" s="228"/>
      <c r="N357" s="229"/>
      <c r="O357" s="229"/>
      <c r="P357" s="229"/>
      <c r="Q357" s="229"/>
      <c r="R357" s="229"/>
      <c r="S357" s="229"/>
      <c r="T357" s="230"/>
      <c r="AT357" s="231" t="s">
        <v>227</v>
      </c>
      <c r="AU357" s="231" t="s">
        <v>84</v>
      </c>
      <c r="AV357" s="14" t="s">
        <v>153</v>
      </c>
      <c r="AW357" s="14" t="s">
        <v>33</v>
      </c>
      <c r="AX357" s="14" t="s">
        <v>84</v>
      </c>
      <c r="AY357" s="231" t="s">
        <v>132</v>
      </c>
    </row>
    <row r="358" spans="1:65" s="2" customFormat="1" ht="16.5" customHeight="1">
      <c r="A358" s="33"/>
      <c r="B358" s="34"/>
      <c r="C358" s="186" t="s">
        <v>327</v>
      </c>
      <c r="D358" s="186" t="s">
        <v>135</v>
      </c>
      <c r="E358" s="187" t="s">
        <v>1762</v>
      </c>
      <c r="F358" s="188" t="s">
        <v>1763</v>
      </c>
      <c r="G358" s="189" t="s">
        <v>240</v>
      </c>
      <c r="H358" s="190">
        <v>18</v>
      </c>
      <c r="I358" s="191"/>
      <c r="J358" s="192">
        <f>ROUND(I358*H358,2)</f>
        <v>0</v>
      </c>
      <c r="K358" s="193"/>
      <c r="L358" s="38"/>
      <c r="M358" s="194" t="s">
        <v>1</v>
      </c>
      <c r="N358" s="195" t="s">
        <v>42</v>
      </c>
      <c r="O358" s="70"/>
      <c r="P358" s="196">
        <f>O358*H358</f>
        <v>0</v>
      </c>
      <c r="Q358" s="196">
        <v>0</v>
      </c>
      <c r="R358" s="196">
        <f>Q358*H358</f>
        <v>0</v>
      </c>
      <c r="S358" s="196">
        <v>0</v>
      </c>
      <c r="T358" s="197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98" t="s">
        <v>182</v>
      </c>
      <c r="AT358" s="198" t="s">
        <v>135</v>
      </c>
      <c r="AU358" s="198" t="s">
        <v>84</v>
      </c>
      <c r="AY358" s="16" t="s">
        <v>132</v>
      </c>
      <c r="BE358" s="199">
        <f>IF(N358="základní",J358,0)</f>
        <v>0</v>
      </c>
      <c r="BF358" s="199">
        <f>IF(N358="snížená",J358,0)</f>
        <v>0</v>
      </c>
      <c r="BG358" s="199">
        <f>IF(N358="zákl. přenesená",J358,0)</f>
        <v>0</v>
      </c>
      <c r="BH358" s="199">
        <f>IF(N358="sníž. přenesená",J358,0)</f>
        <v>0</v>
      </c>
      <c r="BI358" s="199">
        <f>IF(N358="nulová",J358,0)</f>
        <v>0</v>
      </c>
      <c r="BJ358" s="16" t="s">
        <v>84</v>
      </c>
      <c r="BK358" s="199">
        <f>ROUND(I358*H358,2)</f>
        <v>0</v>
      </c>
      <c r="BL358" s="16" t="s">
        <v>182</v>
      </c>
      <c r="BM358" s="198" t="s">
        <v>454</v>
      </c>
    </row>
    <row r="359" spans="1:65" s="2" customFormat="1" ht="10">
      <c r="A359" s="33"/>
      <c r="B359" s="34"/>
      <c r="C359" s="35"/>
      <c r="D359" s="200" t="s">
        <v>141</v>
      </c>
      <c r="E359" s="35"/>
      <c r="F359" s="201" t="s">
        <v>1763</v>
      </c>
      <c r="G359" s="35"/>
      <c r="H359" s="35"/>
      <c r="I359" s="202"/>
      <c r="J359" s="35"/>
      <c r="K359" s="35"/>
      <c r="L359" s="38"/>
      <c r="M359" s="203"/>
      <c r="N359" s="204"/>
      <c r="O359" s="70"/>
      <c r="P359" s="70"/>
      <c r="Q359" s="70"/>
      <c r="R359" s="70"/>
      <c r="S359" s="70"/>
      <c r="T359" s="71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6" t="s">
        <v>141</v>
      </c>
      <c r="AU359" s="16" t="s">
        <v>84</v>
      </c>
    </row>
    <row r="360" spans="1:65" s="13" customFormat="1" ht="10">
      <c r="B360" s="210"/>
      <c r="C360" s="211"/>
      <c r="D360" s="200" t="s">
        <v>227</v>
      </c>
      <c r="E360" s="212" t="s">
        <v>1</v>
      </c>
      <c r="F360" s="213" t="s">
        <v>1764</v>
      </c>
      <c r="G360" s="211"/>
      <c r="H360" s="214">
        <v>18</v>
      </c>
      <c r="I360" s="215"/>
      <c r="J360" s="211"/>
      <c r="K360" s="211"/>
      <c r="L360" s="216"/>
      <c r="M360" s="217"/>
      <c r="N360" s="218"/>
      <c r="O360" s="218"/>
      <c r="P360" s="218"/>
      <c r="Q360" s="218"/>
      <c r="R360" s="218"/>
      <c r="S360" s="218"/>
      <c r="T360" s="219"/>
      <c r="AT360" s="220" t="s">
        <v>227</v>
      </c>
      <c r="AU360" s="220" t="s">
        <v>84</v>
      </c>
      <c r="AV360" s="13" t="s">
        <v>86</v>
      </c>
      <c r="AW360" s="13" t="s">
        <v>33</v>
      </c>
      <c r="AX360" s="13" t="s">
        <v>77</v>
      </c>
      <c r="AY360" s="220" t="s">
        <v>132</v>
      </c>
    </row>
    <row r="361" spans="1:65" s="14" customFormat="1" ht="10">
      <c r="B361" s="221"/>
      <c r="C361" s="222"/>
      <c r="D361" s="200" t="s">
        <v>227</v>
      </c>
      <c r="E361" s="223" t="s">
        <v>1</v>
      </c>
      <c r="F361" s="224" t="s">
        <v>229</v>
      </c>
      <c r="G361" s="222"/>
      <c r="H361" s="225">
        <v>18</v>
      </c>
      <c r="I361" s="226"/>
      <c r="J361" s="222"/>
      <c r="K361" s="222"/>
      <c r="L361" s="227"/>
      <c r="M361" s="228"/>
      <c r="N361" s="229"/>
      <c r="O361" s="229"/>
      <c r="P361" s="229"/>
      <c r="Q361" s="229"/>
      <c r="R361" s="229"/>
      <c r="S361" s="229"/>
      <c r="T361" s="230"/>
      <c r="AT361" s="231" t="s">
        <v>227</v>
      </c>
      <c r="AU361" s="231" t="s">
        <v>84</v>
      </c>
      <c r="AV361" s="14" t="s">
        <v>153</v>
      </c>
      <c r="AW361" s="14" t="s">
        <v>33</v>
      </c>
      <c r="AX361" s="14" t="s">
        <v>84</v>
      </c>
      <c r="AY361" s="231" t="s">
        <v>132</v>
      </c>
    </row>
    <row r="362" spans="1:65" s="2" customFormat="1" ht="16.5" customHeight="1">
      <c r="A362" s="33"/>
      <c r="B362" s="34"/>
      <c r="C362" s="186" t="s">
        <v>455</v>
      </c>
      <c r="D362" s="186" t="s">
        <v>135</v>
      </c>
      <c r="E362" s="187" t="s">
        <v>1765</v>
      </c>
      <c r="F362" s="188" t="s">
        <v>1766</v>
      </c>
      <c r="G362" s="189" t="s">
        <v>237</v>
      </c>
      <c r="H362" s="190">
        <v>4</v>
      </c>
      <c r="I362" s="191"/>
      <c r="J362" s="192">
        <f>ROUND(I362*H362,2)</f>
        <v>0</v>
      </c>
      <c r="K362" s="193"/>
      <c r="L362" s="38"/>
      <c r="M362" s="194" t="s">
        <v>1</v>
      </c>
      <c r="N362" s="195" t="s">
        <v>42</v>
      </c>
      <c r="O362" s="70"/>
      <c r="P362" s="196">
        <f>O362*H362</f>
        <v>0</v>
      </c>
      <c r="Q362" s="196">
        <v>0</v>
      </c>
      <c r="R362" s="196">
        <f>Q362*H362</f>
        <v>0</v>
      </c>
      <c r="S362" s="196">
        <v>0</v>
      </c>
      <c r="T362" s="197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98" t="s">
        <v>182</v>
      </c>
      <c r="AT362" s="198" t="s">
        <v>135</v>
      </c>
      <c r="AU362" s="198" t="s">
        <v>84</v>
      </c>
      <c r="AY362" s="16" t="s">
        <v>132</v>
      </c>
      <c r="BE362" s="199">
        <f>IF(N362="základní",J362,0)</f>
        <v>0</v>
      </c>
      <c r="BF362" s="199">
        <f>IF(N362="snížená",J362,0)</f>
        <v>0</v>
      </c>
      <c r="BG362" s="199">
        <f>IF(N362="zákl. přenesená",J362,0)</f>
        <v>0</v>
      </c>
      <c r="BH362" s="199">
        <f>IF(N362="sníž. přenesená",J362,0)</f>
        <v>0</v>
      </c>
      <c r="BI362" s="199">
        <f>IF(N362="nulová",J362,0)</f>
        <v>0</v>
      </c>
      <c r="BJ362" s="16" t="s">
        <v>84</v>
      </c>
      <c r="BK362" s="199">
        <f>ROUND(I362*H362,2)</f>
        <v>0</v>
      </c>
      <c r="BL362" s="16" t="s">
        <v>182</v>
      </c>
      <c r="BM362" s="198" t="s">
        <v>458</v>
      </c>
    </row>
    <row r="363" spans="1:65" s="2" customFormat="1" ht="10">
      <c r="A363" s="33"/>
      <c r="B363" s="34"/>
      <c r="C363" s="35"/>
      <c r="D363" s="200" t="s">
        <v>141</v>
      </c>
      <c r="E363" s="35"/>
      <c r="F363" s="201" t="s">
        <v>1766</v>
      </c>
      <c r="G363" s="35"/>
      <c r="H363" s="35"/>
      <c r="I363" s="202"/>
      <c r="J363" s="35"/>
      <c r="K363" s="35"/>
      <c r="L363" s="38"/>
      <c r="M363" s="203"/>
      <c r="N363" s="204"/>
      <c r="O363" s="70"/>
      <c r="P363" s="70"/>
      <c r="Q363" s="70"/>
      <c r="R363" s="70"/>
      <c r="S363" s="70"/>
      <c r="T363" s="71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6" t="s">
        <v>141</v>
      </c>
      <c r="AU363" s="16" t="s">
        <v>84</v>
      </c>
    </row>
    <row r="364" spans="1:65" s="13" customFormat="1" ht="10">
      <c r="B364" s="210"/>
      <c r="C364" s="211"/>
      <c r="D364" s="200" t="s">
        <v>227</v>
      </c>
      <c r="E364" s="212" t="s">
        <v>1</v>
      </c>
      <c r="F364" s="213" t="s">
        <v>1667</v>
      </c>
      <c r="G364" s="211"/>
      <c r="H364" s="214">
        <v>4</v>
      </c>
      <c r="I364" s="215"/>
      <c r="J364" s="211"/>
      <c r="K364" s="211"/>
      <c r="L364" s="216"/>
      <c r="M364" s="217"/>
      <c r="N364" s="218"/>
      <c r="O364" s="218"/>
      <c r="P364" s="218"/>
      <c r="Q364" s="218"/>
      <c r="R364" s="218"/>
      <c r="S364" s="218"/>
      <c r="T364" s="219"/>
      <c r="AT364" s="220" t="s">
        <v>227</v>
      </c>
      <c r="AU364" s="220" t="s">
        <v>84</v>
      </c>
      <c r="AV364" s="13" t="s">
        <v>86</v>
      </c>
      <c r="AW364" s="13" t="s">
        <v>33</v>
      </c>
      <c r="AX364" s="13" t="s">
        <v>77</v>
      </c>
      <c r="AY364" s="220" t="s">
        <v>132</v>
      </c>
    </row>
    <row r="365" spans="1:65" s="14" customFormat="1" ht="10">
      <c r="B365" s="221"/>
      <c r="C365" s="222"/>
      <c r="D365" s="200" t="s">
        <v>227</v>
      </c>
      <c r="E365" s="223" t="s">
        <v>1</v>
      </c>
      <c r="F365" s="224" t="s">
        <v>229</v>
      </c>
      <c r="G365" s="222"/>
      <c r="H365" s="225">
        <v>4</v>
      </c>
      <c r="I365" s="226"/>
      <c r="J365" s="222"/>
      <c r="K365" s="222"/>
      <c r="L365" s="227"/>
      <c r="M365" s="228"/>
      <c r="N365" s="229"/>
      <c r="O365" s="229"/>
      <c r="P365" s="229"/>
      <c r="Q365" s="229"/>
      <c r="R365" s="229"/>
      <c r="S365" s="229"/>
      <c r="T365" s="230"/>
      <c r="AT365" s="231" t="s">
        <v>227</v>
      </c>
      <c r="AU365" s="231" t="s">
        <v>84</v>
      </c>
      <c r="AV365" s="14" t="s">
        <v>153</v>
      </c>
      <c r="AW365" s="14" t="s">
        <v>33</v>
      </c>
      <c r="AX365" s="14" t="s">
        <v>84</v>
      </c>
      <c r="AY365" s="231" t="s">
        <v>132</v>
      </c>
    </row>
    <row r="366" spans="1:65" s="2" customFormat="1" ht="16.5" customHeight="1">
      <c r="A366" s="33"/>
      <c r="B366" s="34"/>
      <c r="C366" s="186" t="s">
        <v>331</v>
      </c>
      <c r="D366" s="186" t="s">
        <v>135</v>
      </c>
      <c r="E366" s="187" t="s">
        <v>1767</v>
      </c>
      <c r="F366" s="188" t="s">
        <v>1768</v>
      </c>
      <c r="G366" s="189" t="s">
        <v>237</v>
      </c>
      <c r="H366" s="190">
        <v>8</v>
      </c>
      <c r="I366" s="191"/>
      <c r="J366" s="192">
        <f>ROUND(I366*H366,2)</f>
        <v>0</v>
      </c>
      <c r="K366" s="193"/>
      <c r="L366" s="38"/>
      <c r="M366" s="194" t="s">
        <v>1</v>
      </c>
      <c r="N366" s="195" t="s">
        <v>42</v>
      </c>
      <c r="O366" s="70"/>
      <c r="P366" s="196">
        <f>O366*H366</f>
        <v>0</v>
      </c>
      <c r="Q366" s="196">
        <v>0</v>
      </c>
      <c r="R366" s="196">
        <f>Q366*H366</f>
        <v>0</v>
      </c>
      <c r="S366" s="196">
        <v>0</v>
      </c>
      <c r="T366" s="197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98" t="s">
        <v>182</v>
      </c>
      <c r="AT366" s="198" t="s">
        <v>135</v>
      </c>
      <c r="AU366" s="198" t="s">
        <v>84</v>
      </c>
      <c r="AY366" s="16" t="s">
        <v>132</v>
      </c>
      <c r="BE366" s="199">
        <f>IF(N366="základní",J366,0)</f>
        <v>0</v>
      </c>
      <c r="BF366" s="199">
        <f>IF(N366="snížená",J366,0)</f>
        <v>0</v>
      </c>
      <c r="BG366" s="199">
        <f>IF(N366="zákl. přenesená",J366,0)</f>
        <v>0</v>
      </c>
      <c r="BH366" s="199">
        <f>IF(N366="sníž. přenesená",J366,0)</f>
        <v>0</v>
      </c>
      <c r="BI366" s="199">
        <f>IF(N366="nulová",J366,0)</f>
        <v>0</v>
      </c>
      <c r="BJ366" s="16" t="s">
        <v>84</v>
      </c>
      <c r="BK366" s="199">
        <f>ROUND(I366*H366,2)</f>
        <v>0</v>
      </c>
      <c r="BL366" s="16" t="s">
        <v>182</v>
      </c>
      <c r="BM366" s="198" t="s">
        <v>461</v>
      </c>
    </row>
    <row r="367" spans="1:65" s="2" customFormat="1" ht="10">
      <c r="A367" s="33"/>
      <c r="B367" s="34"/>
      <c r="C367" s="35"/>
      <c r="D367" s="200" t="s">
        <v>141</v>
      </c>
      <c r="E367" s="35"/>
      <c r="F367" s="201" t="s">
        <v>1768</v>
      </c>
      <c r="G367" s="35"/>
      <c r="H367" s="35"/>
      <c r="I367" s="202"/>
      <c r="J367" s="35"/>
      <c r="K367" s="35"/>
      <c r="L367" s="38"/>
      <c r="M367" s="203"/>
      <c r="N367" s="204"/>
      <c r="O367" s="70"/>
      <c r="P367" s="70"/>
      <c r="Q367" s="70"/>
      <c r="R367" s="70"/>
      <c r="S367" s="70"/>
      <c r="T367" s="71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6" t="s">
        <v>141</v>
      </c>
      <c r="AU367" s="16" t="s">
        <v>84</v>
      </c>
    </row>
    <row r="368" spans="1:65" s="13" customFormat="1" ht="10">
      <c r="B368" s="210"/>
      <c r="C368" s="211"/>
      <c r="D368" s="200" t="s">
        <v>227</v>
      </c>
      <c r="E368" s="212" t="s">
        <v>1</v>
      </c>
      <c r="F368" s="213" t="s">
        <v>1769</v>
      </c>
      <c r="G368" s="211"/>
      <c r="H368" s="214">
        <v>8</v>
      </c>
      <c r="I368" s="215"/>
      <c r="J368" s="211"/>
      <c r="K368" s="211"/>
      <c r="L368" s="216"/>
      <c r="M368" s="217"/>
      <c r="N368" s="218"/>
      <c r="O368" s="218"/>
      <c r="P368" s="218"/>
      <c r="Q368" s="218"/>
      <c r="R368" s="218"/>
      <c r="S368" s="218"/>
      <c r="T368" s="219"/>
      <c r="AT368" s="220" t="s">
        <v>227</v>
      </c>
      <c r="AU368" s="220" t="s">
        <v>84</v>
      </c>
      <c r="AV368" s="13" t="s">
        <v>86</v>
      </c>
      <c r="AW368" s="13" t="s">
        <v>33</v>
      </c>
      <c r="AX368" s="13" t="s">
        <v>77</v>
      </c>
      <c r="AY368" s="220" t="s">
        <v>132</v>
      </c>
    </row>
    <row r="369" spans="1:65" s="14" customFormat="1" ht="10">
      <c r="B369" s="221"/>
      <c r="C369" s="222"/>
      <c r="D369" s="200" t="s">
        <v>227</v>
      </c>
      <c r="E369" s="223" t="s">
        <v>1</v>
      </c>
      <c r="F369" s="224" t="s">
        <v>229</v>
      </c>
      <c r="G369" s="222"/>
      <c r="H369" s="225">
        <v>8</v>
      </c>
      <c r="I369" s="226"/>
      <c r="J369" s="222"/>
      <c r="K369" s="222"/>
      <c r="L369" s="227"/>
      <c r="M369" s="228"/>
      <c r="N369" s="229"/>
      <c r="O369" s="229"/>
      <c r="P369" s="229"/>
      <c r="Q369" s="229"/>
      <c r="R369" s="229"/>
      <c r="S369" s="229"/>
      <c r="T369" s="230"/>
      <c r="AT369" s="231" t="s">
        <v>227</v>
      </c>
      <c r="AU369" s="231" t="s">
        <v>84</v>
      </c>
      <c r="AV369" s="14" t="s">
        <v>153</v>
      </c>
      <c r="AW369" s="14" t="s">
        <v>33</v>
      </c>
      <c r="AX369" s="14" t="s">
        <v>84</v>
      </c>
      <c r="AY369" s="231" t="s">
        <v>132</v>
      </c>
    </row>
    <row r="370" spans="1:65" s="2" customFormat="1" ht="16.5" customHeight="1">
      <c r="A370" s="33"/>
      <c r="B370" s="34"/>
      <c r="C370" s="186" t="s">
        <v>463</v>
      </c>
      <c r="D370" s="186" t="s">
        <v>135</v>
      </c>
      <c r="E370" s="187" t="s">
        <v>1770</v>
      </c>
      <c r="F370" s="188" t="s">
        <v>1771</v>
      </c>
      <c r="G370" s="189" t="s">
        <v>237</v>
      </c>
      <c r="H370" s="190">
        <v>2</v>
      </c>
      <c r="I370" s="191"/>
      <c r="J370" s="192">
        <f>ROUND(I370*H370,2)</f>
        <v>0</v>
      </c>
      <c r="K370" s="193"/>
      <c r="L370" s="38"/>
      <c r="M370" s="194" t="s">
        <v>1</v>
      </c>
      <c r="N370" s="195" t="s">
        <v>42</v>
      </c>
      <c r="O370" s="70"/>
      <c r="P370" s="196">
        <f>O370*H370</f>
        <v>0</v>
      </c>
      <c r="Q370" s="196">
        <v>0</v>
      </c>
      <c r="R370" s="196">
        <f>Q370*H370</f>
        <v>0</v>
      </c>
      <c r="S370" s="196">
        <v>0</v>
      </c>
      <c r="T370" s="197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98" t="s">
        <v>182</v>
      </c>
      <c r="AT370" s="198" t="s">
        <v>135</v>
      </c>
      <c r="AU370" s="198" t="s">
        <v>84</v>
      </c>
      <c r="AY370" s="16" t="s">
        <v>132</v>
      </c>
      <c r="BE370" s="199">
        <f>IF(N370="základní",J370,0)</f>
        <v>0</v>
      </c>
      <c r="BF370" s="199">
        <f>IF(N370="snížená",J370,0)</f>
        <v>0</v>
      </c>
      <c r="BG370" s="199">
        <f>IF(N370="zákl. přenesená",J370,0)</f>
        <v>0</v>
      </c>
      <c r="BH370" s="199">
        <f>IF(N370="sníž. přenesená",J370,0)</f>
        <v>0</v>
      </c>
      <c r="BI370" s="199">
        <f>IF(N370="nulová",J370,0)</f>
        <v>0</v>
      </c>
      <c r="BJ370" s="16" t="s">
        <v>84</v>
      </c>
      <c r="BK370" s="199">
        <f>ROUND(I370*H370,2)</f>
        <v>0</v>
      </c>
      <c r="BL370" s="16" t="s">
        <v>182</v>
      </c>
      <c r="BM370" s="198" t="s">
        <v>466</v>
      </c>
    </row>
    <row r="371" spans="1:65" s="2" customFormat="1" ht="10">
      <c r="A371" s="33"/>
      <c r="B371" s="34"/>
      <c r="C371" s="35"/>
      <c r="D371" s="200" t="s">
        <v>141</v>
      </c>
      <c r="E371" s="35"/>
      <c r="F371" s="201" t="s">
        <v>1771</v>
      </c>
      <c r="G371" s="35"/>
      <c r="H371" s="35"/>
      <c r="I371" s="202"/>
      <c r="J371" s="35"/>
      <c r="K371" s="35"/>
      <c r="L371" s="38"/>
      <c r="M371" s="203"/>
      <c r="N371" s="204"/>
      <c r="O371" s="70"/>
      <c r="P371" s="70"/>
      <c r="Q371" s="70"/>
      <c r="R371" s="70"/>
      <c r="S371" s="70"/>
      <c r="T371" s="71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6" t="s">
        <v>141</v>
      </c>
      <c r="AU371" s="16" t="s">
        <v>84</v>
      </c>
    </row>
    <row r="372" spans="1:65" s="13" customFormat="1" ht="10">
      <c r="B372" s="210"/>
      <c r="C372" s="211"/>
      <c r="D372" s="200" t="s">
        <v>227</v>
      </c>
      <c r="E372" s="212" t="s">
        <v>1</v>
      </c>
      <c r="F372" s="213" t="s">
        <v>1686</v>
      </c>
      <c r="G372" s="211"/>
      <c r="H372" s="214">
        <v>2</v>
      </c>
      <c r="I372" s="215"/>
      <c r="J372" s="211"/>
      <c r="K372" s="211"/>
      <c r="L372" s="216"/>
      <c r="M372" s="217"/>
      <c r="N372" s="218"/>
      <c r="O372" s="218"/>
      <c r="P372" s="218"/>
      <c r="Q372" s="218"/>
      <c r="R372" s="218"/>
      <c r="S372" s="218"/>
      <c r="T372" s="219"/>
      <c r="AT372" s="220" t="s">
        <v>227</v>
      </c>
      <c r="AU372" s="220" t="s">
        <v>84</v>
      </c>
      <c r="AV372" s="13" t="s">
        <v>86</v>
      </c>
      <c r="AW372" s="13" t="s">
        <v>33</v>
      </c>
      <c r="AX372" s="13" t="s">
        <v>77</v>
      </c>
      <c r="AY372" s="220" t="s">
        <v>132</v>
      </c>
    </row>
    <row r="373" spans="1:65" s="14" customFormat="1" ht="10">
      <c r="B373" s="221"/>
      <c r="C373" s="222"/>
      <c r="D373" s="200" t="s">
        <v>227</v>
      </c>
      <c r="E373" s="223" t="s">
        <v>1</v>
      </c>
      <c r="F373" s="224" t="s">
        <v>229</v>
      </c>
      <c r="G373" s="222"/>
      <c r="H373" s="225">
        <v>2</v>
      </c>
      <c r="I373" s="226"/>
      <c r="J373" s="222"/>
      <c r="K373" s="222"/>
      <c r="L373" s="227"/>
      <c r="M373" s="228"/>
      <c r="N373" s="229"/>
      <c r="O373" s="229"/>
      <c r="P373" s="229"/>
      <c r="Q373" s="229"/>
      <c r="R373" s="229"/>
      <c r="S373" s="229"/>
      <c r="T373" s="230"/>
      <c r="AT373" s="231" t="s">
        <v>227</v>
      </c>
      <c r="AU373" s="231" t="s">
        <v>84</v>
      </c>
      <c r="AV373" s="14" t="s">
        <v>153</v>
      </c>
      <c r="AW373" s="14" t="s">
        <v>33</v>
      </c>
      <c r="AX373" s="14" t="s">
        <v>84</v>
      </c>
      <c r="AY373" s="231" t="s">
        <v>132</v>
      </c>
    </row>
    <row r="374" spans="1:65" s="2" customFormat="1" ht="21.75" customHeight="1">
      <c r="A374" s="33"/>
      <c r="B374" s="34"/>
      <c r="C374" s="186" t="s">
        <v>335</v>
      </c>
      <c r="D374" s="186" t="s">
        <v>135</v>
      </c>
      <c r="E374" s="187" t="s">
        <v>1772</v>
      </c>
      <c r="F374" s="188" t="s">
        <v>1773</v>
      </c>
      <c r="G374" s="189" t="s">
        <v>394</v>
      </c>
      <c r="H374" s="190">
        <v>3</v>
      </c>
      <c r="I374" s="191"/>
      <c r="J374" s="192">
        <f>ROUND(I374*H374,2)</f>
        <v>0</v>
      </c>
      <c r="K374" s="193"/>
      <c r="L374" s="38"/>
      <c r="M374" s="194" t="s">
        <v>1</v>
      </c>
      <c r="N374" s="195" t="s">
        <v>42</v>
      </c>
      <c r="O374" s="70"/>
      <c r="P374" s="196">
        <f>O374*H374</f>
        <v>0</v>
      </c>
      <c r="Q374" s="196">
        <v>0</v>
      </c>
      <c r="R374" s="196">
        <f>Q374*H374</f>
        <v>0</v>
      </c>
      <c r="S374" s="196">
        <v>0</v>
      </c>
      <c r="T374" s="197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98" t="s">
        <v>182</v>
      </c>
      <c r="AT374" s="198" t="s">
        <v>135</v>
      </c>
      <c r="AU374" s="198" t="s">
        <v>84</v>
      </c>
      <c r="AY374" s="16" t="s">
        <v>132</v>
      </c>
      <c r="BE374" s="199">
        <f>IF(N374="základní",J374,0)</f>
        <v>0</v>
      </c>
      <c r="BF374" s="199">
        <f>IF(N374="snížená",J374,0)</f>
        <v>0</v>
      </c>
      <c r="BG374" s="199">
        <f>IF(N374="zákl. přenesená",J374,0)</f>
        <v>0</v>
      </c>
      <c r="BH374" s="199">
        <f>IF(N374="sníž. přenesená",J374,0)</f>
        <v>0</v>
      </c>
      <c r="BI374" s="199">
        <f>IF(N374="nulová",J374,0)</f>
        <v>0</v>
      </c>
      <c r="BJ374" s="16" t="s">
        <v>84</v>
      </c>
      <c r="BK374" s="199">
        <f>ROUND(I374*H374,2)</f>
        <v>0</v>
      </c>
      <c r="BL374" s="16" t="s">
        <v>182</v>
      </c>
      <c r="BM374" s="198" t="s">
        <v>469</v>
      </c>
    </row>
    <row r="375" spans="1:65" s="2" customFormat="1" ht="10">
      <c r="A375" s="33"/>
      <c r="B375" s="34"/>
      <c r="C375" s="35"/>
      <c r="D375" s="200" t="s">
        <v>141</v>
      </c>
      <c r="E375" s="35"/>
      <c r="F375" s="201" t="s">
        <v>1773</v>
      </c>
      <c r="G375" s="35"/>
      <c r="H375" s="35"/>
      <c r="I375" s="202"/>
      <c r="J375" s="35"/>
      <c r="K375" s="35"/>
      <c r="L375" s="38"/>
      <c r="M375" s="203"/>
      <c r="N375" s="204"/>
      <c r="O375" s="70"/>
      <c r="P375" s="70"/>
      <c r="Q375" s="70"/>
      <c r="R375" s="70"/>
      <c r="S375" s="70"/>
      <c r="T375" s="71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6" t="s">
        <v>141</v>
      </c>
      <c r="AU375" s="16" t="s">
        <v>84</v>
      </c>
    </row>
    <row r="376" spans="1:65" s="13" customFormat="1" ht="10">
      <c r="B376" s="210"/>
      <c r="C376" s="211"/>
      <c r="D376" s="200" t="s">
        <v>227</v>
      </c>
      <c r="E376" s="212" t="s">
        <v>1</v>
      </c>
      <c r="F376" s="213" t="s">
        <v>1774</v>
      </c>
      <c r="G376" s="211"/>
      <c r="H376" s="214">
        <v>3</v>
      </c>
      <c r="I376" s="215"/>
      <c r="J376" s="211"/>
      <c r="K376" s="211"/>
      <c r="L376" s="216"/>
      <c r="M376" s="217"/>
      <c r="N376" s="218"/>
      <c r="O376" s="218"/>
      <c r="P376" s="218"/>
      <c r="Q376" s="218"/>
      <c r="R376" s="218"/>
      <c r="S376" s="218"/>
      <c r="T376" s="219"/>
      <c r="AT376" s="220" t="s">
        <v>227</v>
      </c>
      <c r="AU376" s="220" t="s">
        <v>84</v>
      </c>
      <c r="AV376" s="13" t="s">
        <v>86</v>
      </c>
      <c r="AW376" s="13" t="s">
        <v>33</v>
      </c>
      <c r="AX376" s="13" t="s">
        <v>77</v>
      </c>
      <c r="AY376" s="220" t="s">
        <v>132</v>
      </c>
    </row>
    <row r="377" spans="1:65" s="14" customFormat="1" ht="10">
      <c r="B377" s="221"/>
      <c r="C377" s="222"/>
      <c r="D377" s="200" t="s">
        <v>227</v>
      </c>
      <c r="E377" s="223" t="s">
        <v>1</v>
      </c>
      <c r="F377" s="224" t="s">
        <v>229</v>
      </c>
      <c r="G377" s="222"/>
      <c r="H377" s="225">
        <v>3</v>
      </c>
      <c r="I377" s="226"/>
      <c r="J377" s="222"/>
      <c r="K377" s="222"/>
      <c r="L377" s="227"/>
      <c r="M377" s="228"/>
      <c r="N377" s="229"/>
      <c r="O377" s="229"/>
      <c r="P377" s="229"/>
      <c r="Q377" s="229"/>
      <c r="R377" s="229"/>
      <c r="S377" s="229"/>
      <c r="T377" s="230"/>
      <c r="AT377" s="231" t="s">
        <v>227</v>
      </c>
      <c r="AU377" s="231" t="s">
        <v>84</v>
      </c>
      <c r="AV377" s="14" t="s">
        <v>153</v>
      </c>
      <c r="AW377" s="14" t="s">
        <v>33</v>
      </c>
      <c r="AX377" s="14" t="s">
        <v>84</v>
      </c>
      <c r="AY377" s="231" t="s">
        <v>132</v>
      </c>
    </row>
    <row r="378" spans="1:65" s="12" customFormat="1" ht="25.9" customHeight="1">
      <c r="B378" s="170"/>
      <c r="C378" s="171"/>
      <c r="D378" s="172" t="s">
        <v>76</v>
      </c>
      <c r="E378" s="173" t="s">
        <v>1775</v>
      </c>
      <c r="F378" s="173" t="s">
        <v>1776</v>
      </c>
      <c r="G378" s="171"/>
      <c r="H378" s="171"/>
      <c r="I378" s="174"/>
      <c r="J378" s="175">
        <f>BK378</f>
        <v>0</v>
      </c>
      <c r="K378" s="171"/>
      <c r="L378" s="176"/>
      <c r="M378" s="177"/>
      <c r="N378" s="178"/>
      <c r="O378" s="178"/>
      <c r="P378" s="179">
        <f>SUM(P379:P514)</f>
        <v>0</v>
      </c>
      <c r="Q378" s="178"/>
      <c r="R378" s="179">
        <f>SUM(R379:R514)</f>
        <v>0</v>
      </c>
      <c r="S378" s="178"/>
      <c r="T378" s="180">
        <f>SUM(T379:T514)</f>
        <v>0</v>
      </c>
      <c r="AR378" s="181" t="s">
        <v>86</v>
      </c>
      <c r="AT378" s="182" t="s">
        <v>76</v>
      </c>
      <c r="AU378" s="182" t="s">
        <v>77</v>
      </c>
      <c r="AY378" s="181" t="s">
        <v>132</v>
      </c>
      <c r="BK378" s="183">
        <f>SUM(BK379:BK514)</f>
        <v>0</v>
      </c>
    </row>
    <row r="379" spans="1:65" s="2" customFormat="1" ht="24.15" customHeight="1">
      <c r="A379" s="33"/>
      <c r="B379" s="34"/>
      <c r="C379" s="186" t="s">
        <v>471</v>
      </c>
      <c r="D379" s="186" t="s">
        <v>135</v>
      </c>
      <c r="E379" s="187" t="s">
        <v>1777</v>
      </c>
      <c r="F379" s="188" t="s">
        <v>1778</v>
      </c>
      <c r="G379" s="189" t="s">
        <v>240</v>
      </c>
      <c r="H379" s="190">
        <v>64</v>
      </c>
      <c r="I379" s="191"/>
      <c r="J379" s="192">
        <f>ROUND(I379*H379,2)</f>
        <v>0</v>
      </c>
      <c r="K379" s="193"/>
      <c r="L379" s="38"/>
      <c r="M379" s="194" t="s">
        <v>1</v>
      </c>
      <c r="N379" s="195" t="s">
        <v>42</v>
      </c>
      <c r="O379" s="70"/>
      <c r="P379" s="196">
        <f>O379*H379</f>
        <v>0</v>
      </c>
      <c r="Q379" s="196">
        <v>0</v>
      </c>
      <c r="R379" s="196">
        <f>Q379*H379</f>
        <v>0</v>
      </c>
      <c r="S379" s="196">
        <v>0</v>
      </c>
      <c r="T379" s="197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98" t="s">
        <v>182</v>
      </c>
      <c r="AT379" s="198" t="s">
        <v>135</v>
      </c>
      <c r="AU379" s="198" t="s">
        <v>84</v>
      </c>
      <c r="AY379" s="16" t="s">
        <v>132</v>
      </c>
      <c r="BE379" s="199">
        <f>IF(N379="základní",J379,0)</f>
        <v>0</v>
      </c>
      <c r="BF379" s="199">
        <f>IF(N379="snížená",J379,0)</f>
        <v>0</v>
      </c>
      <c r="BG379" s="199">
        <f>IF(N379="zákl. přenesená",J379,0)</f>
        <v>0</v>
      </c>
      <c r="BH379" s="199">
        <f>IF(N379="sníž. přenesená",J379,0)</f>
        <v>0</v>
      </c>
      <c r="BI379" s="199">
        <f>IF(N379="nulová",J379,0)</f>
        <v>0</v>
      </c>
      <c r="BJ379" s="16" t="s">
        <v>84</v>
      </c>
      <c r="BK379" s="199">
        <f>ROUND(I379*H379,2)</f>
        <v>0</v>
      </c>
      <c r="BL379" s="16" t="s">
        <v>182</v>
      </c>
      <c r="BM379" s="198" t="s">
        <v>474</v>
      </c>
    </row>
    <row r="380" spans="1:65" s="2" customFormat="1" ht="18">
      <c r="A380" s="33"/>
      <c r="B380" s="34"/>
      <c r="C380" s="35"/>
      <c r="D380" s="200" t="s">
        <v>141</v>
      </c>
      <c r="E380" s="35"/>
      <c r="F380" s="201" t="s">
        <v>1778</v>
      </c>
      <c r="G380" s="35"/>
      <c r="H380" s="35"/>
      <c r="I380" s="202"/>
      <c r="J380" s="35"/>
      <c r="K380" s="35"/>
      <c r="L380" s="38"/>
      <c r="M380" s="203"/>
      <c r="N380" s="204"/>
      <c r="O380" s="70"/>
      <c r="P380" s="70"/>
      <c r="Q380" s="70"/>
      <c r="R380" s="70"/>
      <c r="S380" s="70"/>
      <c r="T380" s="71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T380" s="16" t="s">
        <v>141</v>
      </c>
      <c r="AU380" s="16" t="s">
        <v>84</v>
      </c>
    </row>
    <row r="381" spans="1:65" s="13" customFormat="1" ht="10">
      <c r="B381" s="210"/>
      <c r="C381" s="211"/>
      <c r="D381" s="200" t="s">
        <v>227</v>
      </c>
      <c r="E381" s="212" t="s">
        <v>1</v>
      </c>
      <c r="F381" s="213" t="s">
        <v>1779</v>
      </c>
      <c r="G381" s="211"/>
      <c r="H381" s="214">
        <v>64</v>
      </c>
      <c r="I381" s="215"/>
      <c r="J381" s="211"/>
      <c r="K381" s="211"/>
      <c r="L381" s="216"/>
      <c r="M381" s="217"/>
      <c r="N381" s="218"/>
      <c r="O381" s="218"/>
      <c r="P381" s="218"/>
      <c r="Q381" s="218"/>
      <c r="R381" s="218"/>
      <c r="S381" s="218"/>
      <c r="T381" s="219"/>
      <c r="AT381" s="220" t="s">
        <v>227</v>
      </c>
      <c r="AU381" s="220" t="s">
        <v>84</v>
      </c>
      <c r="AV381" s="13" t="s">
        <v>86</v>
      </c>
      <c r="AW381" s="13" t="s">
        <v>33</v>
      </c>
      <c r="AX381" s="13" t="s">
        <v>77</v>
      </c>
      <c r="AY381" s="220" t="s">
        <v>132</v>
      </c>
    </row>
    <row r="382" spans="1:65" s="14" customFormat="1" ht="10">
      <c r="B382" s="221"/>
      <c r="C382" s="222"/>
      <c r="D382" s="200" t="s">
        <v>227</v>
      </c>
      <c r="E382" s="223" t="s">
        <v>1</v>
      </c>
      <c r="F382" s="224" t="s">
        <v>229</v>
      </c>
      <c r="G382" s="222"/>
      <c r="H382" s="225">
        <v>64</v>
      </c>
      <c r="I382" s="226"/>
      <c r="J382" s="222"/>
      <c r="K382" s="222"/>
      <c r="L382" s="227"/>
      <c r="M382" s="228"/>
      <c r="N382" s="229"/>
      <c r="O382" s="229"/>
      <c r="P382" s="229"/>
      <c r="Q382" s="229"/>
      <c r="R382" s="229"/>
      <c r="S382" s="229"/>
      <c r="T382" s="230"/>
      <c r="AT382" s="231" t="s">
        <v>227</v>
      </c>
      <c r="AU382" s="231" t="s">
        <v>84</v>
      </c>
      <c r="AV382" s="14" t="s">
        <v>153</v>
      </c>
      <c r="AW382" s="14" t="s">
        <v>33</v>
      </c>
      <c r="AX382" s="14" t="s">
        <v>84</v>
      </c>
      <c r="AY382" s="231" t="s">
        <v>132</v>
      </c>
    </row>
    <row r="383" spans="1:65" s="2" customFormat="1" ht="24.15" customHeight="1">
      <c r="A383" s="33"/>
      <c r="B383" s="34"/>
      <c r="C383" s="186" t="s">
        <v>340</v>
      </c>
      <c r="D383" s="186" t="s">
        <v>135</v>
      </c>
      <c r="E383" s="187" t="s">
        <v>1780</v>
      </c>
      <c r="F383" s="188" t="s">
        <v>1781</v>
      </c>
      <c r="G383" s="189" t="s">
        <v>240</v>
      </c>
      <c r="H383" s="190">
        <v>42</v>
      </c>
      <c r="I383" s="191"/>
      <c r="J383" s="192">
        <f>ROUND(I383*H383,2)</f>
        <v>0</v>
      </c>
      <c r="K383" s="193"/>
      <c r="L383" s="38"/>
      <c r="M383" s="194" t="s">
        <v>1</v>
      </c>
      <c r="N383" s="195" t="s">
        <v>42</v>
      </c>
      <c r="O383" s="70"/>
      <c r="P383" s="196">
        <f>O383*H383</f>
        <v>0</v>
      </c>
      <c r="Q383" s="196">
        <v>0</v>
      </c>
      <c r="R383" s="196">
        <f>Q383*H383</f>
        <v>0</v>
      </c>
      <c r="S383" s="196">
        <v>0</v>
      </c>
      <c r="T383" s="197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98" t="s">
        <v>182</v>
      </c>
      <c r="AT383" s="198" t="s">
        <v>135</v>
      </c>
      <c r="AU383" s="198" t="s">
        <v>84</v>
      </c>
      <c r="AY383" s="16" t="s">
        <v>132</v>
      </c>
      <c r="BE383" s="199">
        <f>IF(N383="základní",J383,0)</f>
        <v>0</v>
      </c>
      <c r="BF383" s="199">
        <f>IF(N383="snížená",J383,0)</f>
        <v>0</v>
      </c>
      <c r="BG383" s="199">
        <f>IF(N383="zákl. přenesená",J383,0)</f>
        <v>0</v>
      </c>
      <c r="BH383" s="199">
        <f>IF(N383="sníž. přenesená",J383,0)</f>
        <v>0</v>
      </c>
      <c r="BI383" s="199">
        <f>IF(N383="nulová",J383,0)</f>
        <v>0</v>
      </c>
      <c r="BJ383" s="16" t="s">
        <v>84</v>
      </c>
      <c r="BK383" s="199">
        <f>ROUND(I383*H383,2)</f>
        <v>0</v>
      </c>
      <c r="BL383" s="16" t="s">
        <v>182</v>
      </c>
      <c r="BM383" s="198" t="s">
        <v>478</v>
      </c>
    </row>
    <row r="384" spans="1:65" s="2" customFormat="1" ht="18">
      <c r="A384" s="33"/>
      <c r="B384" s="34"/>
      <c r="C384" s="35"/>
      <c r="D384" s="200" t="s">
        <v>141</v>
      </c>
      <c r="E384" s="35"/>
      <c r="F384" s="201" t="s">
        <v>1781</v>
      </c>
      <c r="G384" s="35"/>
      <c r="H384" s="35"/>
      <c r="I384" s="202"/>
      <c r="J384" s="35"/>
      <c r="K384" s="35"/>
      <c r="L384" s="38"/>
      <c r="M384" s="203"/>
      <c r="N384" s="204"/>
      <c r="O384" s="70"/>
      <c r="P384" s="70"/>
      <c r="Q384" s="70"/>
      <c r="R384" s="70"/>
      <c r="S384" s="70"/>
      <c r="T384" s="71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T384" s="16" t="s">
        <v>141</v>
      </c>
      <c r="AU384" s="16" t="s">
        <v>84</v>
      </c>
    </row>
    <row r="385" spans="1:65" s="13" customFormat="1" ht="10">
      <c r="B385" s="210"/>
      <c r="C385" s="211"/>
      <c r="D385" s="200" t="s">
        <v>227</v>
      </c>
      <c r="E385" s="212" t="s">
        <v>1</v>
      </c>
      <c r="F385" s="213" t="s">
        <v>1782</v>
      </c>
      <c r="G385" s="211"/>
      <c r="H385" s="214">
        <v>42</v>
      </c>
      <c r="I385" s="215"/>
      <c r="J385" s="211"/>
      <c r="K385" s="211"/>
      <c r="L385" s="216"/>
      <c r="M385" s="217"/>
      <c r="N385" s="218"/>
      <c r="O385" s="218"/>
      <c r="P385" s="218"/>
      <c r="Q385" s="218"/>
      <c r="R385" s="218"/>
      <c r="S385" s="218"/>
      <c r="T385" s="219"/>
      <c r="AT385" s="220" t="s">
        <v>227</v>
      </c>
      <c r="AU385" s="220" t="s">
        <v>84</v>
      </c>
      <c r="AV385" s="13" t="s">
        <v>86</v>
      </c>
      <c r="AW385" s="13" t="s">
        <v>33</v>
      </c>
      <c r="AX385" s="13" t="s">
        <v>77</v>
      </c>
      <c r="AY385" s="220" t="s">
        <v>132</v>
      </c>
    </row>
    <row r="386" spans="1:65" s="14" customFormat="1" ht="10">
      <c r="B386" s="221"/>
      <c r="C386" s="222"/>
      <c r="D386" s="200" t="s">
        <v>227</v>
      </c>
      <c r="E386" s="223" t="s">
        <v>1</v>
      </c>
      <c r="F386" s="224" t="s">
        <v>229</v>
      </c>
      <c r="G386" s="222"/>
      <c r="H386" s="225">
        <v>42</v>
      </c>
      <c r="I386" s="226"/>
      <c r="J386" s="222"/>
      <c r="K386" s="222"/>
      <c r="L386" s="227"/>
      <c r="M386" s="228"/>
      <c r="N386" s="229"/>
      <c r="O386" s="229"/>
      <c r="P386" s="229"/>
      <c r="Q386" s="229"/>
      <c r="R386" s="229"/>
      <c r="S386" s="229"/>
      <c r="T386" s="230"/>
      <c r="AT386" s="231" t="s">
        <v>227</v>
      </c>
      <c r="AU386" s="231" t="s">
        <v>84</v>
      </c>
      <c r="AV386" s="14" t="s">
        <v>153</v>
      </c>
      <c r="AW386" s="14" t="s">
        <v>33</v>
      </c>
      <c r="AX386" s="14" t="s">
        <v>84</v>
      </c>
      <c r="AY386" s="231" t="s">
        <v>132</v>
      </c>
    </row>
    <row r="387" spans="1:65" s="2" customFormat="1" ht="24.15" customHeight="1">
      <c r="A387" s="33"/>
      <c r="B387" s="34"/>
      <c r="C387" s="186" t="s">
        <v>480</v>
      </c>
      <c r="D387" s="186" t="s">
        <v>135</v>
      </c>
      <c r="E387" s="187" t="s">
        <v>1783</v>
      </c>
      <c r="F387" s="188" t="s">
        <v>1784</v>
      </c>
      <c r="G387" s="189" t="s">
        <v>240</v>
      </c>
      <c r="H387" s="190">
        <v>42</v>
      </c>
      <c r="I387" s="191"/>
      <c r="J387" s="192">
        <f>ROUND(I387*H387,2)</f>
        <v>0</v>
      </c>
      <c r="K387" s="193"/>
      <c r="L387" s="38"/>
      <c r="M387" s="194" t="s">
        <v>1</v>
      </c>
      <c r="N387" s="195" t="s">
        <v>42</v>
      </c>
      <c r="O387" s="70"/>
      <c r="P387" s="196">
        <f>O387*H387</f>
        <v>0</v>
      </c>
      <c r="Q387" s="196">
        <v>0</v>
      </c>
      <c r="R387" s="196">
        <f>Q387*H387</f>
        <v>0</v>
      </c>
      <c r="S387" s="196">
        <v>0</v>
      </c>
      <c r="T387" s="197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98" t="s">
        <v>182</v>
      </c>
      <c r="AT387" s="198" t="s">
        <v>135</v>
      </c>
      <c r="AU387" s="198" t="s">
        <v>84</v>
      </c>
      <c r="AY387" s="16" t="s">
        <v>132</v>
      </c>
      <c r="BE387" s="199">
        <f>IF(N387="základní",J387,0)</f>
        <v>0</v>
      </c>
      <c r="BF387" s="199">
        <f>IF(N387="snížená",J387,0)</f>
        <v>0</v>
      </c>
      <c r="BG387" s="199">
        <f>IF(N387="zákl. přenesená",J387,0)</f>
        <v>0</v>
      </c>
      <c r="BH387" s="199">
        <f>IF(N387="sníž. přenesená",J387,0)</f>
        <v>0</v>
      </c>
      <c r="BI387" s="199">
        <f>IF(N387="nulová",J387,0)</f>
        <v>0</v>
      </c>
      <c r="BJ387" s="16" t="s">
        <v>84</v>
      </c>
      <c r="BK387" s="199">
        <f>ROUND(I387*H387,2)</f>
        <v>0</v>
      </c>
      <c r="BL387" s="16" t="s">
        <v>182</v>
      </c>
      <c r="BM387" s="198" t="s">
        <v>483</v>
      </c>
    </row>
    <row r="388" spans="1:65" s="2" customFormat="1" ht="18">
      <c r="A388" s="33"/>
      <c r="B388" s="34"/>
      <c r="C388" s="35"/>
      <c r="D388" s="200" t="s">
        <v>141</v>
      </c>
      <c r="E388" s="35"/>
      <c r="F388" s="201" t="s">
        <v>1784</v>
      </c>
      <c r="G388" s="35"/>
      <c r="H388" s="35"/>
      <c r="I388" s="202"/>
      <c r="J388" s="35"/>
      <c r="K388" s="35"/>
      <c r="L388" s="38"/>
      <c r="M388" s="203"/>
      <c r="N388" s="204"/>
      <c r="O388" s="70"/>
      <c r="P388" s="70"/>
      <c r="Q388" s="70"/>
      <c r="R388" s="70"/>
      <c r="S388" s="70"/>
      <c r="T388" s="71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T388" s="16" t="s">
        <v>141</v>
      </c>
      <c r="AU388" s="16" t="s">
        <v>84</v>
      </c>
    </row>
    <row r="389" spans="1:65" s="13" customFormat="1" ht="10">
      <c r="B389" s="210"/>
      <c r="C389" s="211"/>
      <c r="D389" s="200" t="s">
        <v>227</v>
      </c>
      <c r="E389" s="212" t="s">
        <v>1</v>
      </c>
      <c r="F389" s="213" t="s">
        <v>1782</v>
      </c>
      <c r="G389" s="211"/>
      <c r="H389" s="214">
        <v>42</v>
      </c>
      <c r="I389" s="215"/>
      <c r="J389" s="211"/>
      <c r="K389" s="211"/>
      <c r="L389" s="216"/>
      <c r="M389" s="217"/>
      <c r="N389" s="218"/>
      <c r="O389" s="218"/>
      <c r="P389" s="218"/>
      <c r="Q389" s="218"/>
      <c r="R389" s="218"/>
      <c r="S389" s="218"/>
      <c r="T389" s="219"/>
      <c r="AT389" s="220" t="s">
        <v>227</v>
      </c>
      <c r="AU389" s="220" t="s">
        <v>84</v>
      </c>
      <c r="AV389" s="13" t="s">
        <v>86</v>
      </c>
      <c r="AW389" s="13" t="s">
        <v>33</v>
      </c>
      <c r="AX389" s="13" t="s">
        <v>77</v>
      </c>
      <c r="AY389" s="220" t="s">
        <v>132</v>
      </c>
    </row>
    <row r="390" spans="1:65" s="14" customFormat="1" ht="10">
      <c r="B390" s="221"/>
      <c r="C390" s="222"/>
      <c r="D390" s="200" t="s">
        <v>227</v>
      </c>
      <c r="E390" s="223" t="s">
        <v>1</v>
      </c>
      <c r="F390" s="224" t="s">
        <v>229</v>
      </c>
      <c r="G390" s="222"/>
      <c r="H390" s="225">
        <v>42</v>
      </c>
      <c r="I390" s="226"/>
      <c r="J390" s="222"/>
      <c r="K390" s="222"/>
      <c r="L390" s="227"/>
      <c r="M390" s="228"/>
      <c r="N390" s="229"/>
      <c r="O390" s="229"/>
      <c r="P390" s="229"/>
      <c r="Q390" s="229"/>
      <c r="R390" s="229"/>
      <c r="S390" s="229"/>
      <c r="T390" s="230"/>
      <c r="AT390" s="231" t="s">
        <v>227</v>
      </c>
      <c r="AU390" s="231" t="s">
        <v>84</v>
      </c>
      <c r="AV390" s="14" t="s">
        <v>153</v>
      </c>
      <c r="AW390" s="14" t="s">
        <v>33</v>
      </c>
      <c r="AX390" s="14" t="s">
        <v>84</v>
      </c>
      <c r="AY390" s="231" t="s">
        <v>132</v>
      </c>
    </row>
    <row r="391" spans="1:65" s="2" customFormat="1" ht="24.15" customHeight="1">
      <c r="A391" s="33"/>
      <c r="B391" s="34"/>
      <c r="C391" s="186" t="s">
        <v>345</v>
      </c>
      <c r="D391" s="186" t="s">
        <v>135</v>
      </c>
      <c r="E391" s="187" t="s">
        <v>1785</v>
      </c>
      <c r="F391" s="188" t="s">
        <v>1786</v>
      </c>
      <c r="G391" s="189" t="s">
        <v>240</v>
      </c>
      <c r="H391" s="190">
        <v>66</v>
      </c>
      <c r="I391" s="191"/>
      <c r="J391" s="192">
        <f>ROUND(I391*H391,2)</f>
        <v>0</v>
      </c>
      <c r="K391" s="193"/>
      <c r="L391" s="38"/>
      <c r="M391" s="194" t="s">
        <v>1</v>
      </c>
      <c r="N391" s="195" t="s">
        <v>42</v>
      </c>
      <c r="O391" s="70"/>
      <c r="P391" s="196">
        <f>O391*H391</f>
        <v>0</v>
      </c>
      <c r="Q391" s="196">
        <v>0</v>
      </c>
      <c r="R391" s="196">
        <f>Q391*H391</f>
        <v>0</v>
      </c>
      <c r="S391" s="196">
        <v>0</v>
      </c>
      <c r="T391" s="197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98" t="s">
        <v>182</v>
      </c>
      <c r="AT391" s="198" t="s">
        <v>135</v>
      </c>
      <c r="AU391" s="198" t="s">
        <v>84</v>
      </c>
      <c r="AY391" s="16" t="s">
        <v>132</v>
      </c>
      <c r="BE391" s="199">
        <f>IF(N391="základní",J391,0)</f>
        <v>0</v>
      </c>
      <c r="BF391" s="199">
        <f>IF(N391="snížená",J391,0)</f>
        <v>0</v>
      </c>
      <c r="BG391" s="199">
        <f>IF(N391="zákl. přenesená",J391,0)</f>
        <v>0</v>
      </c>
      <c r="BH391" s="199">
        <f>IF(N391="sníž. přenesená",J391,0)</f>
        <v>0</v>
      </c>
      <c r="BI391" s="199">
        <f>IF(N391="nulová",J391,0)</f>
        <v>0</v>
      </c>
      <c r="BJ391" s="16" t="s">
        <v>84</v>
      </c>
      <c r="BK391" s="199">
        <f>ROUND(I391*H391,2)</f>
        <v>0</v>
      </c>
      <c r="BL391" s="16" t="s">
        <v>182</v>
      </c>
      <c r="BM391" s="198" t="s">
        <v>487</v>
      </c>
    </row>
    <row r="392" spans="1:65" s="2" customFormat="1" ht="18">
      <c r="A392" s="33"/>
      <c r="B392" s="34"/>
      <c r="C392" s="35"/>
      <c r="D392" s="200" t="s">
        <v>141</v>
      </c>
      <c r="E392" s="35"/>
      <c r="F392" s="201" t="s">
        <v>1786</v>
      </c>
      <c r="G392" s="35"/>
      <c r="H392" s="35"/>
      <c r="I392" s="202"/>
      <c r="J392" s="35"/>
      <c r="K392" s="35"/>
      <c r="L392" s="38"/>
      <c r="M392" s="203"/>
      <c r="N392" s="204"/>
      <c r="O392" s="70"/>
      <c r="P392" s="70"/>
      <c r="Q392" s="70"/>
      <c r="R392" s="70"/>
      <c r="S392" s="70"/>
      <c r="T392" s="71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16" t="s">
        <v>141</v>
      </c>
      <c r="AU392" s="16" t="s">
        <v>84</v>
      </c>
    </row>
    <row r="393" spans="1:65" s="13" customFormat="1" ht="10">
      <c r="B393" s="210"/>
      <c r="C393" s="211"/>
      <c r="D393" s="200" t="s">
        <v>227</v>
      </c>
      <c r="E393" s="212" t="s">
        <v>1</v>
      </c>
      <c r="F393" s="213" t="s">
        <v>1787</v>
      </c>
      <c r="G393" s="211"/>
      <c r="H393" s="214">
        <v>66</v>
      </c>
      <c r="I393" s="215"/>
      <c r="J393" s="211"/>
      <c r="K393" s="211"/>
      <c r="L393" s="216"/>
      <c r="M393" s="217"/>
      <c r="N393" s="218"/>
      <c r="O393" s="218"/>
      <c r="P393" s="218"/>
      <c r="Q393" s="218"/>
      <c r="R393" s="218"/>
      <c r="S393" s="218"/>
      <c r="T393" s="219"/>
      <c r="AT393" s="220" t="s">
        <v>227</v>
      </c>
      <c r="AU393" s="220" t="s">
        <v>84</v>
      </c>
      <c r="AV393" s="13" t="s">
        <v>86</v>
      </c>
      <c r="AW393" s="13" t="s">
        <v>33</v>
      </c>
      <c r="AX393" s="13" t="s">
        <v>77</v>
      </c>
      <c r="AY393" s="220" t="s">
        <v>132</v>
      </c>
    </row>
    <row r="394" spans="1:65" s="14" customFormat="1" ht="10">
      <c r="B394" s="221"/>
      <c r="C394" s="222"/>
      <c r="D394" s="200" t="s">
        <v>227</v>
      </c>
      <c r="E394" s="223" t="s">
        <v>1</v>
      </c>
      <c r="F394" s="224" t="s">
        <v>229</v>
      </c>
      <c r="G394" s="222"/>
      <c r="H394" s="225">
        <v>66</v>
      </c>
      <c r="I394" s="226"/>
      <c r="J394" s="222"/>
      <c r="K394" s="222"/>
      <c r="L394" s="227"/>
      <c r="M394" s="228"/>
      <c r="N394" s="229"/>
      <c r="O394" s="229"/>
      <c r="P394" s="229"/>
      <c r="Q394" s="229"/>
      <c r="R394" s="229"/>
      <c r="S394" s="229"/>
      <c r="T394" s="230"/>
      <c r="AT394" s="231" t="s">
        <v>227</v>
      </c>
      <c r="AU394" s="231" t="s">
        <v>84</v>
      </c>
      <c r="AV394" s="14" t="s">
        <v>153</v>
      </c>
      <c r="AW394" s="14" t="s">
        <v>33</v>
      </c>
      <c r="AX394" s="14" t="s">
        <v>84</v>
      </c>
      <c r="AY394" s="231" t="s">
        <v>132</v>
      </c>
    </row>
    <row r="395" spans="1:65" s="2" customFormat="1" ht="24.15" customHeight="1">
      <c r="A395" s="33"/>
      <c r="B395" s="34"/>
      <c r="C395" s="186" t="s">
        <v>488</v>
      </c>
      <c r="D395" s="186" t="s">
        <v>135</v>
      </c>
      <c r="E395" s="187" t="s">
        <v>1788</v>
      </c>
      <c r="F395" s="188" t="s">
        <v>1789</v>
      </c>
      <c r="G395" s="189" t="s">
        <v>240</v>
      </c>
      <c r="H395" s="190">
        <v>56</v>
      </c>
      <c r="I395" s="191"/>
      <c r="J395" s="192">
        <f>ROUND(I395*H395,2)</f>
        <v>0</v>
      </c>
      <c r="K395" s="193"/>
      <c r="L395" s="38"/>
      <c r="M395" s="194" t="s">
        <v>1</v>
      </c>
      <c r="N395" s="195" t="s">
        <v>42</v>
      </c>
      <c r="O395" s="70"/>
      <c r="P395" s="196">
        <f>O395*H395</f>
        <v>0</v>
      </c>
      <c r="Q395" s="196">
        <v>0</v>
      </c>
      <c r="R395" s="196">
        <f>Q395*H395</f>
        <v>0</v>
      </c>
      <c r="S395" s="196">
        <v>0</v>
      </c>
      <c r="T395" s="197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98" t="s">
        <v>182</v>
      </c>
      <c r="AT395" s="198" t="s">
        <v>135</v>
      </c>
      <c r="AU395" s="198" t="s">
        <v>84</v>
      </c>
      <c r="AY395" s="16" t="s">
        <v>132</v>
      </c>
      <c r="BE395" s="199">
        <f>IF(N395="základní",J395,0)</f>
        <v>0</v>
      </c>
      <c r="BF395" s="199">
        <f>IF(N395="snížená",J395,0)</f>
        <v>0</v>
      </c>
      <c r="BG395" s="199">
        <f>IF(N395="zákl. přenesená",J395,0)</f>
        <v>0</v>
      </c>
      <c r="BH395" s="199">
        <f>IF(N395="sníž. přenesená",J395,0)</f>
        <v>0</v>
      </c>
      <c r="BI395" s="199">
        <f>IF(N395="nulová",J395,0)</f>
        <v>0</v>
      </c>
      <c r="BJ395" s="16" t="s">
        <v>84</v>
      </c>
      <c r="BK395" s="199">
        <f>ROUND(I395*H395,2)</f>
        <v>0</v>
      </c>
      <c r="BL395" s="16" t="s">
        <v>182</v>
      </c>
      <c r="BM395" s="198" t="s">
        <v>491</v>
      </c>
    </row>
    <row r="396" spans="1:65" s="2" customFormat="1" ht="18">
      <c r="A396" s="33"/>
      <c r="B396" s="34"/>
      <c r="C396" s="35"/>
      <c r="D396" s="200" t="s">
        <v>141</v>
      </c>
      <c r="E396" s="35"/>
      <c r="F396" s="201" t="s">
        <v>1789</v>
      </c>
      <c r="G396" s="35"/>
      <c r="H396" s="35"/>
      <c r="I396" s="202"/>
      <c r="J396" s="35"/>
      <c r="K396" s="35"/>
      <c r="L396" s="38"/>
      <c r="M396" s="203"/>
      <c r="N396" s="204"/>
      <c r="O396" s="70"/>
      <c r="P396" s="70"/>
      <c r="Q396" s="70"/>
      <c r="R396" s="70"/>
      <c r="S396" s="70"/>
      <c r="T396" s="71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6" t="s">
        <v>141</v>
      </c>
      <c r="AU396" s="16" t="s">
        <v>84</v>
      </c>
    </row>
    <row r="397" spans="1:65" s="13" customFormat="1" ht="10">
      <c r="B397" s="210"/>
      <c r="C397" s="211"/>
      <c r="D397" s="200" t="s">
        <v>227</v>
      </c>
      <c r="E397" s="212" t="s">
        <v>1</v>
      </c>
      <c r="F397" s="213" t="s">
        <v>1790</v>
      </c>
      <c r="G397" s="211"/>
      <c r="H397" s="214">
        <v>56</v>
      </c>
      <c r="I397" s="215"/>
      <c r="J397" s="211"/>
      <c r="K397" s="211"/>
      <c r="L397" s="216"/>
      <c r="M397" s="217"/>
      <c r="N397" s="218"/>
      <c r="O397" s="218"/>
      <c r="P397" s="218"/>
      <c r="Q397" s="218"/>
      <c r="R397" s="218"/>
      <c r="S397" s="218"/>
      <c r="T397" s="219"/>
      <c r="AT397" s="220" t="s">
        <v>227</v>
      </c>
      <c r="AU397" s="220" t="s">
        <v>84</v>
      </c>
      <c r="AV397" s="13" t="s">
        <v>86</v>
      </c>
      <c r="AW397" s="13" t="s">
        <v>33</v>
      </c>
      <c r="AX397" s="13" t="s">
        <v>77</v>
      </c>
      <c r="AY397" s="220" t="s">
        <v>132</v>
      </c>
    </row>
    <row r="398" spans="1:65" s="14" customFormat="1" ht="10">
      <c r="B398" s="221"/>
      <c r="C398" s="222"/>
      <c r="D398" s="200" t="s">
        <v>227</v>
      </c>
      <c r="E398" s="223" t="s">
        <v>1</v>
      </c>
      <c r="F398" s="224" t="s">
        <v>229</v>
      </c>
      <c r="G398" s="222"/>
      <c r="H398" s="225">
        <v>56</v>
      </c>
      <c r="I398" s="226"/>
      <c r="J398" s="222"/>
      <c r="K398" s="222"/>
      <c r="L398" s="227"/>
      <c r="M398" s="228"/>
      <c r="N398" s="229"/>
      <c r="O398" s="229"/>
      <c r="P398" s="229"/>
      <c r="Q398" s="229"/>
      <c r="R398" s="229"/>
      <c r="S398" s="229"/>
      <c r="T398" s="230"/>
      <c r="AT398" s="231" t="s">
        <v>227</v>
      </c>
      <c r="AU398" s="231" t="s">
        <v>84</v>
      </c>
      <c r="AV398" s="14" t="s">
        <v>153</v>
      </c>
      <c r="AW398" s="14" t="s">
        <v>33</v>
      </c>
      <c r="AX398" s="14" t="s">
        <v>84</v>
      </c>
      <c r="AY398" s="231" t="s">
        <v>132</v>
      </c>
    </row>
    <row r="399" spans="1:65" s="2" customFormat="1" ht="24.15" customHeight="1">
      <c r="A399" s="33"/>
      <c r="B399" s="34"/>
      <c r="C399" s="186" t="s">
        <v>348</v>
      </c>
      <c r="D399" s="186" t="s">
        <v>135</v>
      </c>
      <c r="E399" s="187" t="s">
        <v>1791</v>
      </c>
      <c r="F399" s="188" t="s">
        <v>1792</v>
      </c>
      <c r="G399" s="189" t="s">
        <v>240</v>
      </c>
      <c r="H399" s="190">
        <v>36</v>
      </c>
      <c r="I399" s="191"/>
      <c r="J399" s="192">
        <f>ROUND(I399*H399,2)</f>
        <v>0</v>
      </c>
      <c r="K399" s="193"/>
      <c r="L399" s="38"/>
      <c r="M399" s="194" t="s">
        <v>1</v>
      </c>
      <c r="N399" s="195" t="s">
        <v>42</v>
      </c>
      <c r="O399" s="70"/>
      <c r="P399" s="196">
        <f>O399*H399</f>
        <v>0</v>
      </c>
      <c r="Q399" s="196">
        <v>0</v>
      </c>
      <c r="R399" s="196">
        <f>Q399*H399</f>
        <v>0</v>
      </c>
      <c r="S399" s="196">
        <v>0</v>
      </c>
      <c r="T399" s="197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98" t="s">
        <v>182</v>
      </c>
      <c r="AT399" s="198" t="s">
        <v>135</v>
      </c>
      <c r="AU399" s="198" t="s">
        <v>84</v>
      </c>
      <c r="AY399" s="16" t="s">
        <v>132</v>
      </c>
      <c r="BE399" s="199">
        <f>IF(N399="základní",J399,0)</f>
        <v>0</v>
      </c>
      <c r="BF399" s="199">
        <f>IF(N399="snížená",J399,0)</f>
        <v>0</v>
      </c>
      <c r="BG399" s="199">
        <f>IF(N399="zákl. přenesená",J399,0)</f>
        <v>0</v>
      </c>
      <c r="BH399" s="199">
        <f>IF(N399="sníž. přenesená",J399,0)</f>
        <v>0</v>
      </c>
      <c r="BI399" s="199">
        <f>IF(N399="nulová",J399,0)</f>
        <v>0</v>
      </c>
      <c r="BJ399" s="16" t="s">
        <v>84</v>
      </c>
      <c r="BK399" s="199">
        <f>ROUND(I399*H399,2)</f>
        <v>0</v>
      </c>
      <c r="BL399" s="16" t="s">
        <v>182</v>
      </c>
      <c r="BM399" s="198" t="s">
        <v>494</v>
      </c>
    </row>
    <row r="400" spans="1:65" s="2" customFormat="1" ht="18">
      <c r="A400" s="33"/>
      <c r="B400" s="34"/>
      <c r="C400" s="35"/>
      <c r="D400" s="200" t="s">
        <v>141</v>
      </c>
      <c r="E400" s="35"/>
      <c r="F400" s="201" t="s">
        <v>1792</v>
      </c>
      <c r="G400" s="35"/>
      <c r="H400" s="35"/>
      <c r="I400" s="202"/>
      <c r="J400" s="35"/>
      <c r="K400" s="35"/>
      <c r="L400" s="38"/>
      <c r="M400" s="203"/>
      <c r="N400" s="204"/>
      <c r="O400" s="70"/>
      <c r="P400" s="70"/>
      <c r="Q400" s="70"/>
      <c r="R400" s="70"/>
      <c r="S400" s="70"/>
      <c r="T400" s="71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T400" s="16" t="s">
        <v>141</v>
      </c>
      <c r="AU400" s="16" t="s">
        <v>84</v>
      </c>
    </row>
    <row r="401" spans="1:65" s="13" customFormat="1" ht="10">
      <c r="B401" s="210"/>
      <c r="C401" s="211"/>
      <c r="D401" s="200" t="s">
        <v>227</v>
      </c>
      <c r="E401" s="212" t="s">
        <v>1</v>
      </c>
      <c r="F401" s="213" t="s">
        <v>1793</v>
      </c>
      <c r="G401" s="211"/>
      <c r="H401" s="214">
        <v>36</v>
      </c>
      <c r="I401" s="215"/>
      <c r="J401" s="211"/>
      <c r="K401" s="211"/>
      <c r="L401" s="216"/>
      <c r="M401" s="217"/>
      <c r="N401" s="218"/>
      <c r="O401" s="218"/>
      <c r="P401" s="218"/>
      <c r="Q401" s="218"/>
      <c r="R401" s="218"/>
      <c r="S401" s="218"/>
      <c r="T401" s="219"/>
      <c r="AT401" s="220" t="s">
        <v>227</v>
      </c>
      <c r="AU401" s="220" t="s">
        <v>84</v>
      </c>
      <c r="AV401" s="13" t="s">
        <v>86</v>
      </c>
      <c r="AW401" s="13" t="s">
        <v>33</v>
      </c>
      <c r="AX401" s="13" t="s">
        <v>77</v>
      </c>
      <c r="AY401" s="220" t="s">
        <v>132</v>
      </c>
    </row>
    <row r="402" spans="1:65" s="14" customFormat="1" ht="10">
      <c r="B402" s="221"/>
      <c r="C402" s="222"/>
      <c r="D402" s="200" t="s">
        <v>227</v>
      </c>
      <c r="E402" s="223" t="s">
        <v>1</v>
      </c>
      <c r="F402" s="224" t="s">
        <v>229</v>
      </c>
      <c r="G402" s="222"/>
      <c r="H402" s="225">
        <v>36</v>
      </c>
      <c r="I402" s="226"/>
      <c r="J402" s="222"/>
      <c r="K402" s="222"/>
      <c r="L402" s="227"/>
      <c r="M402" s="228"/>
      <c r="N402" s="229"/>
      <c r="O402" s="229"/>
      <c r="P402" s="229"/>
      <c r="Q402" s="229"/>
      <c r="R402" s="229"/>
      <c r="S402" s="229"/>
      <c r="T402" s="230"/>
      <c r="AT402" s="231" t="s">
        <v>227</v>
      </c>
      <c r="AU402" s="231" t="s">
        <v>84</v>
      </c>
      <c r="AV402" s="14" t="s">
        <v>153</v>
      </c>
      <c r="AW402" s="14" t="s">
        <v>33</v>
      </c>
      <c r="AX402" s="14" t="s">
        <v>84</v>
      </c>
      <c r="AY402" s="231" t="s">
        <v>132</v>
      </c>
    </row>
    <row r="403" spans="1:65" s="2" customFormat="1" ht="24.15" customHeight="1">
      <c r="A403" s="33"/>
      <c r="B403" s="34"/>
      <c r="C403" s="186" t="s">
        <v>495</v>
      </c>
      <c r="D403" s="186" t="s">
        <v>135</v>
      </c>
      <c r="E403" s="187" t="s">
        <v>1794</v>
      </c>
      <c r="F403" s="188" t="s">
        <v>1795</v>
      </c>
      <c r="G403" s="189" t="s">
        <v>240</v>
      </c>
      <c r="H403" s="190">
        <v>54</v>
      </c>
      <c r="I403" s="191"/>
      <c r="J403" s="192">
        <f>ROUND(I403*H403,2)</f>
        <v>0</v>
      </c>
      <c r="K403" s="193"/>
      <c r="L403" s="38"/>
      <c r="M403" s="194" t="s">
        <v>1</v>
      </c>
      <c r="N403" s="195" t="s">
        <v>42</v>
      </c>
      <c r="O403" s="70"/>
      <c r="P403" s="196">
        <f>O403*H403</f>
        <v>0</v>
      </c>
      <c r="Q403" s="196">
        <v>0</v>
      </c>
      <c r="R403" s="196">
        <f>Q403*H403</f>
        <v>0</v>
      </c>
      <c r="S403" s="196">
        <v>0</v>
      </c>
      <c r="T403" s="197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98" t="s">
        <v>182</v>
      </c>
      <c r="AT403" s="198" t="s">
        <v>135</v>
      </c>
      <c r="AU403" s="198" t="s">
        <v>84</v>
      </c>
      <c r="AY403" s="16" t="s">
        <v>132</v>
      </c>
      <c r="BE403" s="199">
        <f>IF(N403="základní",J403,0)</f>
        <v>0</v>
      </c>
      <c r="BF403" s="199">
        <f>IF(N403="snížená",J403,0)</f>
        <v>0</v>
      </c>
      <c r="BG403" s="199">
        <f>IF(N403="zákl. přenesená",J403,0)</f>
        <v>0</v>
      </c>
      <c r="BH403" s="199">
        <f>IF(N403="sníž. přenesená",J403,0)</f>
        <v>0</v>
      </c>
      <c r="BI403" s="199">
        <f>IF(N403="nulová",J403,0)</f>
        <v>0</v>
      </c>
      <c r="BJ403" s="16" t="s">
        <v>84</v>
      </c>
      <c r="BK403" s="199">
        <f>ROUND(I403*H403,2)</f>
        <v>0</v>
      </c>
      <c r="BL403" s="16" t="s">
        <v>182</v>
      </c>
      <c r="BM403" s="198" t="s">
        <v>498</v>
      </c>
    </row>
    <row r="404" spans="1:65" s="2" customFormat="1" ht="18">
      <c r="A404" s="33"/>
      <c r="B404" s="34"/>
      <c r="C404" s="35"/>
      <c r="D404" s="200" t="s">
        <v>141</v>
      </c>
      <c r="E404" s="35"/>
      <c r="F404" s="201" t="s">
        <v>1795</v>
      </c>
      <c r="G404" s="35"/>
      <c r="H404" s="35"/>
      <c r="I404" s="202"/>
      <c r="J404" s="35"/>
      <c r="K404" s="35"/>
      <c r="L404" s="38"/>
      <c r="M404" s="203"/>
      <c r="N404" s="204"/>
      <c r="O404" s="70"/>
      <c r="P404" s="70"/>
      <c r="Q404" s="70"/>
      <c r="R404" s="70"/>
      <c r="S404" s="70"/>
      <c r="T404" s="71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T404" s="16" t="s">
        <v>141</v>
      </c>
      <c r="AU404" s="16" t="s">
        <v>84</v>
      </c>
    </row>
    <row r="405" spans="1:65" s="13" customFormat="1" ht="10">
      <c r="B405" s="210"/>
      <c r="C405" s="211"/>
      <c r="D405" s="200" t="s">
        <v>227</v>
      </c>
      <c r="E405" s="212" t="s">
        <v>1</v>
      </c>
      <c r="F405" s="213" t="s">
        <v>1796</v>
      </c>
      <c r="G405" s="211"/>
      <c r="H405" s="214">
        <v>54</v>
      </c>
      <c r="I405" s="215"/>
      <c r="J405" s="211"/>
      <c r="K405" s="211"/>
      <c r="L405" s="216"/>
      <c r="M405" s="217"/>
      <c r="N405" s="218"/>
      <c r="O405" s="218"/>
      <c r="P405" s="218"/>
      <c r="Q405" s="218"/>
      <c r="R405" s="218"/>
      <c r="S405" s="218"/>
      <c r="T405" s="219"/>
      <c r="AT405" s="220" t="s">
        <v>227</v>
      </c>
      <c r="AU405" s="220" t="s">
        <v>84</v>
      </c>
      <c r="AV405" s="13" t="s">
        <v>86</v>
      </c>
      <c r="AW405" s="13" t="s">
        <v>33</v>
      </c>
      <c r="AX405" s="13" t="s">
        <v>77</v>
      </c>
      <c r="AY405" s="220" t="s">
        <v>132</v>
      </c>
    </row>
    <row r="406" spans="1:65" s="14" customFormat="1" ht="10">
      <c r="B406" s="221"/>
      <c r="C406" s="222"/>
      <c r="D406" s="200" t="s">
        <v>227</v>
      </c>
      <c r="E406" s="223" t="s">
        <v>1</v>
      </c>
      <c r="F406" s="224" t="s">
        <v>229</v>
      </c>
      <c r="G406" s="222"/>
      <c r="H406" s="225">
        <v>54</v>
      </c>
      <c r="I406" s="226"/>
      <c r="J406" s="222"/>
      <c r="K406" s="222"/>
      <c r="L406" s="227"/>
      <c r="M406" s="228"/>
      <c r="N406" s="229"/>
      <c r="O406" s="229"/>
      <c r="P406" s="229"/>
      <c r="Q406" s="229"/>
      <c r="R406" s="229"/>
      <c r="S406" s="229"/>
      <c r="T406" s="230"/>
      <c r="AT406" s="231" t="s">
        <v>227</v>
      </c>
      <c r="AU406" s="231" t="s">
        <v>84</v>
      </c>
      <c r="AV406" s="14" t="s">
        <v>153</v>
      </c>
      <c r="AW406" s="14" t="s">
        <v>33</v>
      </c>
      <c r="AX406" s="14" t="s">
        <v>84</v>
      </c>
      <c r="AY406" s="231" t="s">
        <v>132</v>
      </c>
    </row>
    <row r="407" spans="1:65" s="2" customFormat="1" ht="24.15" customHeight="1">
      <c r="A407" s="33"/>
      <c r="B407" s="34"/>
      <c r="C407" s="186" t="s">
        <v>352</v>
      </c>
      <c r="D407" s="186" t="s">
        <v>135</v>
      </c>
      <c r="E407" s="187" t="s">
        <v>1797</v>
      </c>
      <c r="F407" s="188" t="s">
        <v>1798</v>
      </c>
      <c r="G407" s="189" t="s">
        <v>240</v>
      </c>
      <c r="H407" s="190">
        <v>48</v>
      </c>
      <c r="I407" s="191"/>
      <c r="J407" s="192">
        <f>ROUND(I407*H407,2)</f>
        <v>0</v>
      </c>
      <c r="K407" s="193"/>
      <c r="L407" s="38"/>
      <c r="M407" s="194" t="s">
        <v>1</v>
      </c>
      <c r="N407" s="195" t="s">
        <v>42</v>
      </c>
      <c r="O407" s="70"/>
      <c r="P407" s="196">
        <f>O407*H407</f>
        <v>0</v>
      </c>
      <c r="Q407" s="196">
        <v>0</v>
      </c>
      <c r="R407" s="196">
        <f>Q407*H407</f>
        <v>0</v>
      </c>
      <c r="S407" s="196">
        <v>0</v>
      </c>
      <c r="T407" s="197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98" t="s">
        <v>182</v>
      </c>
      <c r="AT407" s="198" t="s">
        <v>135</v>
      </c>
      <c r="AU407" s="198" t="s">
        <v>84</v>
      </c>
      <c r="AY407" s="16" t="s">
        <v>132</v>
      </c>
      <c r="BE407" s="199">
        <f>IF(N407="základní",J407,0)</f>
        <v>0</v>
      </c>
      <c r="BF407" s="199">
        <f>IF(N407="snížená",J407,0)</f>
        <v>0</v>
      </c>
      <c r="BG407" s="199">
        <f>IF(N407="zákl. přenesená",J407,0)</f>
        <v>0</v>
      </c>
      <c r="BH407" s="199">
        <f>IF(N407="sníž. přenesená",J407,0)</f>
        <v>0</v>
      </c>
      <c r="BI407" s="199">
        <f>IF(N407="nulová",J407,0)</f>
        <v>0</v>
      </c>
      <c r="BJ407" s="16" t="s">
        <v>84</v>
      </c>
      <c r="BK407" s="199">
        <f>ROUND(I407*H407,2)</f>
        <v>0</v>
      </c>
      <c r="BL407" s="16" t="s">
        <v>182</v>
      </c>
      <c r="BM407" s="198" t="s">
        <v>503</v>
      </c>
    </row>
    <row r="408" spans="1:65" s="2" customFormat="1" ht="10">
      <c r="A408" s="33"/>
      <c r="B408" s="34"/>
      <c r="C408" s="35"/>
      <c r="D408" s="200" t="s">
        <v>141</v>
      </c>
      <c r="E408" s="35"/>
      <c r="F408" s="201" t="s">
        <v>1798</v>
      </c>
      <c r="G408" s="35"/>
      <c r="H408" s="35"/>
      <c r="I408" s="202"/>
      <c r="J408" s="35"/>
      <c r="K408" s="35"/>
      <c r="L408" s="38"/>
      <c r="M408" s="203"/>
      <c r="N408" s="204"/>
      <c r="O408" s="70"/>
      <c r="P408" s="70"/>
      <c r="Q408" s="70"/>
      <c r="R408" s="70"/>
      <c r="S408" s="70"/>
      <c r="T408" s="71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T408" s="16" t="s">
        <v>141</v>
      </c>
      <c r="AU408" s="16" t="s">
        <v>84</v>
      </c>
    </row>
    <row r="409" spans="1:65" s="13" customFormat="1" ht="10">
      <c r="B409" s="210"/>
      <c r="C409" s="211"/>
      <c r="D409" s="200" t="s">
        <v>227</v>
      </c>
      <c r="E409" s="212" t="s">
        <v>1</v>
      </c>
      <c r="F409" s="213" t="s">
        <v>1799</v>
      </c>
      <c r="G409" s="211"/>
      <c r="H409" s="214">
        <v>48</v>
      </c>
      <c r="I409" s="215"/>
      <c r="J409" s="211"/>
      <c r="K409" s="211"/>
      <c r="L409" s="216"/>
      <c r="M409" s="217"/>
      <c r="N409" s="218"/>
      <c r="O409" s="218"/>
      <c r="P409" s="218"/>
      <c r="Q409" s="218"/>
      <c r="R409" s="218"/>
      <c r="S409" s="218"/>
      <c r="T409" s="219"/>
      <c r="AT409" s="220" t="s">
        <v>227</v>
      </c>
      <c r="AU409" s="220" t="s">
        <v>84</v>
      </c>
      <c r="AV409" s="13" t="s">
        <v>86</v>
      </c>
      <c r="AW409" s="13" t="s">
        <v>33</v>
      </c>
      <c r="AX409" s="13" t="s">
        <v>77</v>
      </c>
      <c r="AY409" s="220" t="s">
        <v>132</v>
      </c>
    </row>
    <row r="410" spans="1:65" s="14" customFormat="1" ht="10">
      <c r="B410" s="221"/>
      <c r="C410" s="222"/>
      <c r="D410" s="200" t="s">
        <v>227</v>
      </c>
      <c r="E410" s="223" t="s">
        <v>1</v>
      </c>
      <c r="F410" s="224" t="s">
        <v>229</v>
      </c>
      <c r="G410" s="222"/>
      <c r="H410" s="225">
        <v>48</v>
      </c>
      <c r="I410" s="226"/>
      <c r="J410" s="222"/>
      <c r="K410" s="222"/>
      <c r="L410" s="227"/>
      <c r="M410" s="228"/>
      <c r="N410" s="229"/>
      <c r="O410" s="229"/>
      <c r="P410" s="229"/>
      <c r="Q410" s="229"/>
      <c r="R410" s="229"/>
      <c r="S410" s="229"/>
      <c r="T410" s="230"/>
      <c r="AT410" s="231" t="s">
        <v>227</v>
      </c>
      <c r="AU410" s="231" t="s">
        <v>84</v>
      </c>
      <c r="AV410" s="14" t="s">
        <v>153</v>
      </c>
      <c r="AW410" s="14" t="s">
        <v>33</v>
      </c>
      <c r="AX410" s="14" t="s">
        <v>84</v>
      </c>
      <c r="AY410" s="231" t="s">
        <v>132</v>
      </c>
    </row>
    <row r="411" spans="1:65" s="2" customFormat="1" ht="16.5" customHeight="1">
      <c r="A411" s="33"/>
      <c r="B411" s="34"/>
      <c r="C411" s="186" t="s">
        <v>504</v>
      </c>
      <c r="D411" s="186" t="s">
        <v>135</v>
      </c>
      <c r="E411" s="187" t="s">
        <v>1800</v>
      </c>
      <c r="F411" s="188" t="s">
        <v>1801</v>
      </c>
      <c r="G411" s="189" t="s">
        <v>237</v>
      </c>
      <c r="H411" s="190">
        <v>12</v>
      </c>
      <c r="I411" s="191"/>
      <c r="J411" s="192">
        <f>ROUND(I411*H411,2)</f>
        <v>0</v>
      </c>
      <c r="K411" s="193"/>
      <c r="L411" s="38"/>
      <c r="M411" s="194" t="s">
        <v>1</v>
      </c>
      <c r="N411" s="195" t="s">
        <v>42</v>
      </c>
      <c r="O411" s="70"/>
      <c r="P411" s="196">
        <f>O411*H411</f>
        <v>0</v>
      </c>
      <c r="Q411" s="196">
        <v>0</v>
      </c>
      <c r="R411" s="196">
        <f>Q411*H411</f>
        <v>0</v>
      </c>
      <c r="S411" s="196">
        <v>0</v>
      </c>
      <c r="T411" s="197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98" t="s">
        <v>182</v>
      </c>
      <c r="AT411" s="198" t="s">
        <v>135</v>
      </c>
      <c r="AU411" s="198" t="s">
        <v>84</v>
      </c>
      <c r="AY411" s="16" t="s">
        <v>132</v>
      </c>
      <c r="BE411" s="199">
        <f>IF(N411="základní",J411,0)</f>
        <v>0</v>
      </c>
      <c r="BF411" s="199">
        <f>IF(N411="snížená",J411,0)</f>
        <v>0</v>
      </c>
      <c r="BG411" s="199">
        <f>IF(N411="zákl. přenesená",J411,0)</f>
        <v>0</v>
      </c>
      <c r="BH411" s="199">
        <f>IF(N411="sníž. přenesená",J411,0)</f>
        <v>0</v>
      </c>
      <c r="BI411" s="199">
        <f>IF(N411="nulová",J411,0)</f>
        <v>0</v>
      </c>
      <c r="BJ411" s="16" t="s">
        <v>84</v>
      </c>
      <c r="BK411" s="199">
        <f>ROUND(I411*H411,2)</f>
        <v>0</v>
      </c>
      <c r="BL411" s="16" t="s">
        <v>182</v>
      </c>
      <c r="BM411" s="198" t="s">
        <v>507</v>
      </c>
    </row>
    <row r="412" spans="1:65" s="2" customFormat="1" ht="10">
      <c r="A412" s="33"/>
      <c r="B412" s="34"/>
      <c r="C412" s="35"/>
      <c r="D412" s="200" t="s">
        <v>141</v>
      </c>
      <c r="E412" s="35"/>
      <c r="F412" s="201" t="s">
        <v>1801</v>
      </c>
      <c r="G412" s="35"/>
      <c r="H412" s="35"/>
      <c r="I412" s="202"/>
      <c r="J412" s="35"/>
      <c r="K412" s="35"/>
      <c r="L412" s="38"/>
      <c r="M412" s="203"/>
      <c r="N412" s="204"/>
      <c r="O412" s="70"/>
      <c r="P412" s="70"/>
      <c r="Q412" s="70"/>
      <c r="R412" s="70"/>
      <c r="S412" s="70"/>
      <c r="T412" s="71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T412" s="16" t="s">
        <v>141</v>
      </c>
      <c r="AU412" s="16" t="s">
        <v>84</v>
      </c>
    </row>
    <row r="413" spans="1:65" s="13" customFormat="1" ht="10">
      <c r="B413" s="210"/>
      <c r="C413" s="211"/>
      <c r="D413" s="200" t="s">
        <v>227</v>
      </c>
      <c r="E413" s="212" t="s">
        <v>1</v>
      </c>
      <c r="F413" s="213" t="s">
        <v>1802</v>
      </c>
      <c r="G413" s="211"/>
      <c r="H413" s="214">
        <v>12</v>
      </c>
      <c r="I413" s="215"/>
      <c r="J413" s="211"/>
      <c r="K413" s="211"/>
      <c r="L413" s="216"/>
      <c r="M413" s="217"/>
      <c r="N413" s="218"/>
      <c r="O413" s="218"/>
      <c r="P413" s="218"/>
      <c r="Q413" s="218"/>
      <c r="R413" s="218"/>
      <c r="S413" s="218"/>
      <c r="T413" s="219"/>
      <c r="AT413" s="220" t="s">
        <v>227</v>
      </c>
      <c r="AU413" s="220" t="s">
        <v>84</v>
      </c>
      <c r="AV413" s="13" t="s">
        <v>86</v>
      </c>
      <c r="AW413" s="13" t="s">
        <v>33</v>
      </c>
      <c r="AX413" s="13" t="s">
        <v>77</v>
      </c>
      <c r="AY413" s="220" t="s">
        <v>132</v>
      </c>
    </row>
    <row r="414" spans="1:65" s="14" customFormat="1" ht="10">
      <c r="B414" s="221"/>
      <c r="C414" s="222"/>
      <c r="D414" s="200" t="s">
        <v>227</v>
      </c>
      <c r="E414" s="223" t="s">
        <v>1</v>
      </c>
      <c r="F414" s="224" t="s">
        <v>229</v>
      </c>
      <c r="G414" s="222"/>
      <c r="H414" s="225">
        <v>12</v>
      </c>
      <c r="I414" s="226"/>
      <c r="J414" s="222"/>
      <c r="K414" s="222"/>
      <c r="L414" s="227"/>
      <c r="M414" s="228"/>
      <c r="N414" s="229"/>
      <c r="O414" s="229"/>
      <c r="P414" s="229"/>
      <c r="Q414" s="229"/>
      <c r="R414" s="229"/>
      <c r="S414" s="229"/>
      <c r="T414" s="230"/>
      <c r="AT414" s="231" t="s">
        <v>227</v>
      </c>
      <c r="AU414" s="231" t="s">
        <v>84</v>
      </c>
      <c r="AV414" s="14" t="s">
        <v>153</v>
      </c>
      <c r="AW414" s="14" t="s">
        <v>33</v>
      </c>
      <c r="AX414" s="14" t="s">
        <v>84</v>
      </c>
      <c r="AY414" s="231" t="s">
        <v>132</v>
      </c>
    </row>
    <row r="415" spans="1:65" s="2" customFormat="1" ht="24.15" customHeight="1">
      <c r="A415" s="33"/>
      <c r="B415" s="34"/>
      <c r="C415" s="186" t="s">
        <v>353</v>
      </c>
      <c r="D415" s="186" t="s">
        <v>135</v>
      </c>
      <c r="E415" s="187" t="s">
        <v>1803</v>
      </c>
      <c r="F415" s="188" t="s">
        <v>1804</v>
      </c>
      <c r="G415" s="189" t="s">
        <v>240</v>
      </c>
      <c r="H415" s="190">
        <v>64</v>
      </c>
      <c r="I415" s="191"/>
      <c r="J415" s="192">
        <f>ROUND(I415*H415,2)</f>
        <v>0</v>
      </c>
      <c r="K415" s="193"/>
      <c r="L415" s="38"/>
      <c r="M415" s="194" t="s">
        <v>1</v>
      </c>
      <c r="N415" s="195" t="s">
        <v>42</v>
      </c>
      <c r="O415" s="70"/>
      <c r="P415" s="196">
        <f>O415*H415</f>
        <v>0</v>
      </c>
      <c r="Q415" s="196">
        <v>0</v>
      </c>
      <c r="R415" s="196">
        <f>Q415*H415</f>
        <v>0</v>
      </c>
      <c r="S415" s="196">
        <v>0</v>
      </c>
      <c r="T415" s="197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98" t="s">
        <v>182</v>
      </c>
      <c r="AT415" s="198" t="s">
        <v>135</v>
      </c>
      <c r="AU415" s="198" t="s">
        <v>84</v>
      </c>
      <c r="AY415" s="16" t="s">
        <v>132</v>
      </c>
      <c r="BE415" s="199">
        <f>IF(N415="základní",J415,0)</f>
        <v>0</v>
      </c>
      <c r="BF415" s="199">
        <f>IF(N415="snížená",J415,0)</f>
        <v>0</v>
      </c>
      <c r="BG415" s="199">
        <f>IF(N415="zákl. přenesená",J415,0)</f>
        <v>0</v>
      </c>
      <c r="BH415" s="199">
        <f>IF(N415="sníž. přenesená",J415,0)</f>
        <v>0</v>
      </c>
      <c r="BI415" s="199">
        <f>IF(N415="nulová",J415,0)</f>
        <v>0</v>
      </c>
      <c r="BJ415" s="16" t="s">
        <v>84</v>
      </c>
      <c r="BK415" s="199">
        <f>ROUND(I415*H415,2)</f>
        <v>0</v>
      </c>
      <c r="BL415" s="16" t="s">
        <v>182</v>
      </c>
      <c r="BM415" s="198" t="s">
        <v>511</v>
      </c>
    </row>
    <row r="416" spans="1:65" s="2" customFormat="1" ht="10">
      <c r="A416" s="33"/>
      <c r="B416" s="34"/>
      <c r="C416" s="35"/>
      <c r="D416" s="200" t="s">
        <v>141</v>
      </c>
      <c r="E416" s="35"/>
      <c r="F416" s="201" t="s">
        <v>1804</v>
      </c>
      <c r="G416" s="35"/>
      <c r="H416" s="35"/>
      <c r="I416" s="202"/>
      <c r="J416" s="35"/>
      <c r="K416" s="35"/>
      <c r="L416" s="38"/>
      <c r="M416" s="203"/>
      <c r="N416" s="204"/>
      <c r="O416" s="70"/>
      <c r="P416" s="70"/>
      <c r="Q416" s="70"/>
      <c r="R416" s="70"/>
      <c r="S416" s="70"/>
      <c r="T416" s="71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T416" s="16" t="s">
        <v>141</v>
      </c>
      <c r="AU416" s="16" t="s">
        <v>84</v>
      </c>
    </row>
    <row r="417" spans="1:65" s="13" customFormat="1" ht="10">
      <c r="B417" s="210"/>
      <c r="C417" s="211"/>
      <c r="D417" s="200" t="s">
        <v>227</v>
      </c>
      <c r="E417" s="212" t="s">
        <v>1</v>
      </c>
      <c r="F417" s="213" t="s">
        <v>1779</v>
      </c>
      <c r="G417" s="211"/>
      <c r="H417" s="214">
        <v>64</v>
      </c>
      <c r="I417" s="215"/>
      <c r="J417" s="211"/>
      <c r="K417" s="211"/>
      <c r="L417" s="216"/>
      <c r="M417" s="217"/>
      <c r="N417" s="218"/>
      <c r="O417" s="218"/>
      <c r="P417" s="218"/>
      <c r="Q417" s="218"/>
      <c r="R417" s="218"/>
      <c r="S417" s="218"/>
      <c r="T417" s="219"/>
      <c r="AT417" s="220" t="s">
        <v>227</v>
      </c>
      <c r="AU417" s="220" t="s">
        <v>84</v>
      </c>
      <c r="AV417" s="13" t="s">
        <v>86</v>
      </c>
      <c r="AW417" s="13" t="s">
        <v>33</v>
      </c>
      <c r="AX417" s="13" t="s">
        <v>77</v>
      </c>
      <c r="AY417" s="220" t="s">
        <v>132</v>
      </c>
    </row>
    <row r="418" spans="1:65" s="14" customFormat="1" ht="10">
      <c r="B418" s="221"/>
      <c r="C418" s="222"/>
      <c r="D418" s="200" t="s">
        <v>227</v>
      </c>
      <c r="E418" s="223" t="s">
        <v>1</v>
      </c>
      <c r="F418" s="224" t="s">
        <v>229</v>
      </c>
      <c r="G418" s="222"/>
      <c r="H418" s="225">
        <v>64</v>
      </c>
      <c r="I418" s="226"/>
      <c r="J418" s="222"/>
      <c r="K418" s="222"/>
      <c r="L418" s="227"/>
      <c r="M418" s="228"/>
      <c r="N418" s="229"/>
      <c r="O418" s="229"/>
      <c r="P418" s="229"/>
      <c r="Q418" s="229"/>
      <c r="R418" s="229"/>
      <c r="S418" s="229"/>
      <c r="T418" s="230"/>
      <c r="AT418" s="231" t="s">
        <v>227</v>
      </c>
      <c r="AU418" s="231" t="s">
        <v>84</v>
      </c>
      <c r="AV418" s="14" t="s">
        <v>153</v>
      </c>
      <c r="AW418" s="14" t="s">
        <v>33</v>
      </c>
      <c r="AX418" s="14" t="s">
        <v>84</v>
      </c>
      <c r="AY418" s="231" t="s">
        <v>132</v>
      </c>
    </row>
    <row r="419" spans="1:65" s="2" customFormat="1" ht="24.15" customHeight="1">
      <c r="A419" s="33"/>
      <c r="B419" s="34"/>
      <c r="C419" s="186" t="s">
        <v>513</v>
      </c>
      <c r="D419" s="186" t="s">
        <v>135</v>
      </c>
      <c r="E419" s="187" t="s">
        <v>1805</v>
      </c>
      <c r="F419" s="188" t="s">
        <v>1806</v>
      </c>
      <c r="G419" s="189" t="s">
        <v>240</v>
      </c>
      <c r="H419" s="190">
        <v>42</v>
      </c>
      <c r="I419" s="191"/>
      <c r="J419" s="192">
        <f>ROUND(I419*H419,2)</f>
        <v>0</v>
      </c>
      <c r="K419" s="193"/>
      <c r="L419" s="38"/>
      <c r="M419" s="194" t="s">
        <v>1</v>
      </c>
      <c r="N419" s="195" t="s">
        <v>42</v>
      </c>
      <c r="O419" s="70"/>
      <c r="P419" s="196">
        <f>O419*H419</f>
        <v>0</v>
      </c>
      <c r="Q419" s="196">
        <v>0</v>
      </c>
      <c r="R419" s="196">
        <f>Q419*H419</f>
        <v>0</v>
      </c>
      <c r="S419" s="196">
        <v>0</v>
      </c>
      <c r="T419" s="197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98" t="s">
        <v>182</v>
      </c>
      <c r="AT419" s="198" t="s">
        <v>135</v>
      </c>
      <c r="AU419" s="198" t="s">
        <v>84</v>
      </c>
      <c r="AY419" s="16" t="s">
        <v>132</v>
      </c>
      <c r="BE419" s="199">
        <f>IF(N419="základní",J419,0)</f>
        <v>0</v>
      </c>
      <c r="BF419" s="199">
        <f>IF(N419="snížená",J419,0)</f>
        <v>0</v>
      </c>
      <c r="BG419" s="199">
        <f>IF(N419="zákl. přenesená",J419,0)</f>
        <v>0</v>
      </c>
      <c r="BH419" s="199">
        <f>IF(N419="sníž. přenesená",J419,0)</f>
        <v>0</v>
      </c>
      <c r="BI419" s="199">
        <f>IF(N419="nulová",J419,0)</f>
        <v>0</v>
      </c>
      <c r="BJ419" s="16" t="s">
        <v>84</v>
      </c>
      <c r="BK419" s="199">
        <f>ROUND(I419*H419,2)</f>
        <v>0</v>
      </c>
      <c r="BL419" s="16" t="s">
        <v>182</v>
      </c>
      <c r="BM419" s="198" t="s">
        <v>516</v>
      </c>
    </row>
    <row r="420" spans="1:65" s="2" customFormat="1" ht="10">
      <c r="A420" s="33"/>
      <c r="B420" s="34"/>
      <c r="C420" s="35"/>
      <c r="D420" s="200" t="s">
        <v>141</v>
      </c>
      <c r="E420" s="35"/>
      <c r="F420" s="201" t="s">
        <v>1806</v>
      </c>
      <c r="G420" s="35"/>
      <c r="H420" s="35"/>
      <c r="I420" s="202"/>
      <c r="J420" s="35"/>
      <c r="K420" s="35"/>
      <c r="L420" s="38"/>
      <c r="M420" s="203"/>
      <c r="N420" s="204"/>
      <c r="O420" s="70"/>
      <c r="P420" s="70"/>
      <c r="Q420" s="70"/>
      <c r="R420" s="70"/>
      <c r="S420" s="70"/>
      <c r="T420" s="71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T420" s="16" t="s">
        <v>141</v>
      </c>
      <c r="AU420" s="16" t="s">
        <v>84</v>
      </c>
    </row>
    <row r="421" spans="1:65" s="13" customFormat="1" ht="10">
      <c r="B421" s="210"/>
      <c r="C421" s="211"/>
      <c r="D421" s="200" t="s">
        <v>227</v>
      </c>
      <c r="E421" s="212" t="s">
        <v>1</v>
      </c>
      <c r="F421" s="213" t="s">
        <v>1782</v>
      </c>
      <c r="G421" s="211"/>
      <c r="H421" s="214">
        <v>42</v>
      </c>
      <c r="I421" s="215"/>
      <c r="J421" s="211"/>
      <c r="K421" s="211"/>
      <c r="L421" s="216"/>
      <c r="M421" s="217"/>
      <c r="N421" s="218"/>
      <c r="O421" s="218"/>
      <c r="P421" s="218"/>
      <c r="Q421" s="218"/>
      <c r="R421" s="218"/>
      <c r="S421" s="218"/>
      <c r="T421" s="219"/>
      <c r="AT421" s="220" t="s">
        <v>227</v>
      </c>
      <c r="AU421" s="220" t="s">
        <v>84</v>
      </c>
      <c r="AV421" s="13" t="s">
        <v>86</v>
      </c>
      <c r="AW421" s="13" t="s">
        <v>33</v>
      </c>
      <c r="AX421" s="13" t="s">
        <v>77</v>
      </c>
      <c r="AY421" s="220" t="s">
        <v>132</v>
      </c>
    </row>
    <row r="422" spans="1:65" s="14" customFormat="1" ht="10">
      <c r="B422" s="221"/>
      <c r="C422" s="222"/>
      <c r="D422" s="200" t="s">
        <v>227</v>
      </c>
      <c r="E422" s="223" t="s">
        <v>1</v>
      </c>
      <c r="F422" s="224" t="s">
        <v>229</v>
      </c>
      <c r="G422" s="222"/>
      <c r="H422" s="225">
        <v>42</v>
      </c>
      <c r="I422" s="226"/>
      <c r="J422" s="222"/>
      <c r="K422" s="222"/>
      <c r="L422" s="227"/>
      <c r="M422" s="228"/>
      <c r="N422" s="229"/>
      <c r="O422" s="229"/>
      <c r="P422" s="229"/>
      <c r="Q422" s="229"/>
      <c r="R422" s="229"/>
      <c r="S422" s="229"/>
      <c r="T422" s="230"/>
      <c r="AT422" s="231" t="s">
        <v>227</v>
      </c>
      <c r="AU422" s="231" t="s">
        <v>84</v>
      </c>
      <c r="AV422" s="14" t="s">
        <v>153</v>
      </c>
      <c r="AW422" s="14" t="s">
        <v>33</v>
      </c>
      <c r="AX422" s="14" t="s">
        <v>84</v>
      </c>
      <c r="AY422" s="231" t="s">
        <v>132</v>
      </c>
    </row>
    <row r="423" spans="1:65" s="2" customFormat="1" ht="24.15" customHeight="1">
      <c r="A423" s="33"/>
      <c r="B423" s="34"/>
      <c r="C423" s="186" t="s">
        <v>357</v>
      </c>
      <c r="D423" s="186" t="s">
        <v>135</v>
      </c>
      <c r="E423" s="187" t="s">
        <v>1807</v>
      </c>
      <c r="F423" s="188" t="s">
        <v>1808</v>
      </c>
      <c r="G423" s="189" t="s">
        <v>240</v>
      </c>
      <c r="H423" s="190">
        <v>42</v>
      </c>
      <c r="I423" s="191"/>
      <c r="J423" s="192">
        <f>ROUND(I423*H423,2)</f>
        <v>0</v>
      </c>
      <c r="K423" s="193"/>
      <c r="L423" s="38"/>
      <c r="M423" s="194" t="s">
        <v>1</v>
      </c>
      <c r="N423" s="195" t="s">
        <v>42</v>
      </c>
      <c r="O423" s="70"/>
      <c r="P423" s="196">
        <f>O423*H423</f>
        <v>0</v>
      </c>
      <c r="Q423" s="196">
        <v>0</v>
      </c>
      <c r="R423" s="196">
        <f>Q423*H423</f>
        <v>0</v>
      </c>
      <c r="S423" s="196">
        <v>0</v>
      </c>
      <c r="T423" s="197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98" t="s">
        <v>182</v>
      </c>
      <c r="AT423" s="198" t="s">
        <v>135</v>
      </c>
      <c r="AU423" s="198" t="s">
        <v>84</v>
      </c>
      <c r="AY423" s="16" t="s">
        <v>132</v>
      </c>
      <c r="BE423" s="199">
        <f>IF(N423="základní",J423,0)</f>
        <v>0</v>
      </c>
      <c r="BF423" s="199">
        <f>IF(N423="snížená",J423,0)</f>
        <v>0</v>
      </c>
      <c r="BG423" s="199">
        <f>IF(N423="zákl. přenesená",J423,0)</f>
        <v>0</v>
      </c>
      <c r="BH423" s="199">
        <f>IF(N423="sníž. přenesená",J423,0)</f>
        <v>0</v>
      </c>
      <c r="BI423" s="199">
        <f>IF(N423="nulová",J423,0)</f>
        <v>0</v>
      </c>
      <c r="BJ423" s="16" t="s">
        <v>84</v>
      </c>
      <c r="BK423" s="199">
        <f>ROUND(I423*H423,2)</f>
        <v>0</v>
      </c>
      <c r="BL423" s="16" t="s">
        <v>182</v>
      </c>
      <c r="BM423" s="198" t="s">
        <v>519</v>
      </c>
    </row>
    <row r="424" spans="1:65" s="2" customFormat="1" ht="10">
      <c r="A424" s="33"/>
      <c r="B424" s="34"/>
      <c r="C424" s="35"/>
      <c r="D424" s="200" t="s">
        <v>141</v>
      </c>
      <c r="E424" s="35"/>
      <c r="F424" s="201" t="s">
        <v>1808</v>
      </c>
      <c r="G424" s="35"/>
      <c r="H424" s="35"/>
      <c r="I424" s="202"/>
      <c r="J424" s="35"/>
      <c r="K424" s="35"/>
      <c r="L424" s="38"/>
      <c r="M424" s="203"/>
      <c r="N424" s="204"/>
      <c r="O424" s="70"/>
      <c r="P424" s="70"/>
      <c r="Q424" s="70"/>
      <c r="R424" s="70"/>
      <c r="S424" s="70"/>
      <c r="T424" s="71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6" t="s">
        <v>141</v>
      </c>
      <c r="AU424" s="16" t="s">
        <v>84</v>
      </c>
    </row>
    <row r="425" spans="1:65" s="13" customFormat="1" ht="10">
      <c r="B425" s="210"/>
      <c r="C425" s="211"/>
      <c r="D425" s="200" t="s">
        <v>227</v>
      </c>
      <c r="E425" s="212" t="s">
        <v>1</v>
      </c>
      <c r="F425" s="213" t="s">
        <v>1782</v>
      </c>
      <c r="G425" s="211"/>
      <c r="H425" s="214">
        <v>42</v>
      </c>
      <c r="I425" s="215"/>
      <c r="J425" s="211"/>
      <c r="K425" s="211"/>
      <c r="L425" s="216"/>
      <c r="M425" s="217"/>
      <c r="N425" s="218"/>
      <c r="O425" s="218"/>
      <c r="P425" s="218"/>
      <c r="Q425" s="218"/>
      <c r="R425" s="218"/>
      <c r="S425" s="218"/>
      <c r="T425" s="219"/>
      <c r="AT425" s="220" t="s">
        <v>227</v>
      </c>
      <c r="AU425" s="220" t="s">
        <v>84</v>
      </c>
      <c r="AV425" s="13" t="s">
        <v>86</v>
      </c>
      <c r="AW425" s="13" t="s">
        <v>33</v>
      </c>
      <c r="AX425" s="13" t="s">
        <v>77</v>
      </c>
      <c r="AY425" s="220" t="s">
        <v>132</v>
      </c>
    </row>
    <row r="426" spans="1:65" s="14" customFormat="1" ht="10">
      <c r="B426" s="221"/>
      <c r="C426" s="222"/>
      <c r="D426" s="200" t="s">
        <v>227</v>
      </c>
      <c r="E426" s="223" t="s">
        <v>1</v>
      </c>
      <c r="F426" s="224" t="s">
        <v>229</v>
      </c>
      <c r="G426" s="222"/>
      <c r="H426" s="225">
        <v>42</v>
      </c>
      <c r="I426" s="226"/>
      <c r="J426" s="222"/>
      <c r="K426" s="222"/>
      <c r="L426" s="227"/>
      <c r="M426" s="228"/>
      <c r="N426" s="229"/>
      <c r="O426" s="229"/>
      <c r="P426" s="229"/>
      <c r="Q426" s="229"/>
      <c r="R426" s="229"/>
      <c r="S426" s="229"/>
      <c r="T426" s="230"/>
      <c r="AT426" s="231" t="s">
        <v>227</v>
      </c>
      <c r="AU426" s="231" t="s">
        <v>84</v>
      </c>
      <c r="AV426" s="14" t="s">
        <v>153</v>
      </c>
      <c r="AW426" s="14" t="s">
        <v>33</v>
      </c>
      <c r="AX426" s="14" t="s">
        <v>84</v>
      </c>
      <c r="AY426" s="231" t="s">
        <v>132</v>
      </c>
    </row>
    <row r="427" spans="1:65" s="2" customFormat="1" ht="24.15" customHeight="1">
      <c r="A427" s="33"/>
      <c r="B427" s="34"/>
      <c r="C427" s="186" t="s">
        <v>521</v>
      </c>
      <c r="D427" s="186" t="s">
        <v>135</v>
      </c>
      <c r="E427" s="187" t="s">
        <v>1809</v>
      </c>
      <c r="F427" s="188" t="s">
        <v>1810</v>
      </c>
      <c r="G427" s="189" t="s">
        <v>240</v>
      </c>
      <c r="H427" s="190">
        <v>66</v>
      </c>
      <c r="I427" s="191"/>
      <c r="J427" s="192">
        <f>ROUND(I427*H427,2)</f>
        <v>0</v>
      </c>
      <c r="K427" s="193"/>
      <c r="L427" s="38"/>
      <c r="M427" s="194" t="s">
        <v>1</v>
      </c>
      <c r="N427" s="195" t="s">
        <v>42</v>
      </c>
      <c r="O427" s="70"/>
      <c r="P427" s="196">
        <f>O427*H427</f>
        <v>0</v>
      </c>
      <c r="Q427" s="196">
        <v>0</v>
      </c>
      <c r="R427" s="196">
        <f>Q427*H427</f>
        <v>0</v>
      </c>
      <c r="S427" s="196">
        <v>0</v>
      </c>
      <c r="T427" s="197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98" t="s">
        <v>182</v>
      </c>
      <c r="AT427" s="198" t="s">
        <v>135</v>
      </c>
      <c r="AU427" s="198" t="s">
        <v>84</v>
      </c>
      <c r="AY427" s="16" t="s">
        <v>132</v>
      </c>
      <c r="BE427" s="199">
        <f>IF(N427="základní",J427,0)</f>
        <v>0</v>
      </c>
      <c r="BF427" s="199">
        <f>IF(N427="snížená",J427,0)</f>
        <v>0</v>
      </c>
      <c r="BG427" s="199">
        <f>IF(N427="zákl. přenesená",J427,0)</f>
        <v>0</v>
      </c>
      <c r="BH427" s="199">
        <f>IF(N427="sníž. přenesená",J427,0)</f>
        <v>0</v>
      </c>
      <c r="BI427" s="199">
        <f>IF(N427="nulová",J427,0)</f>
        <v>0</v>
      </c>
      <c r="BJ427" s="16" t="s">
        <v>84</v>
      </c>
      <c r="BK427" s="199">
        <f>ROUND(I427*H427,2)</f>
        <v>0</v>
      </c>
      <c r="BL427" s="16" t="s">
        <v>182</v>
      </c>
      <c r="BM427" s="198" t="s">
        <v>524</v>
      </c>
    </row>
    <row r="428" spans="1:65" s="2" customFormat="1" ht="10">
      <c r="A428" s="33"/>
      <c r="B428" s="34"/>
      <c r="C428" s="35"/>
      <c r="D428" s="200" t="s">
        <v>141</v>
      </c>
      <c r="E428" s="35"/>
      <c r="F428" s="201" t="s">
        <v>1810</v>
      </c>
      <c r="G428" s="35"/>
      <c r="H428" s="35"/>
      <c r="I428" s="202"/>
      <c r="J428" s="35"/>
      <c r="K428" s="35"/>
      <c r="L428" s="38"/>
      <c r="M428" s="203"/>
      <c r="N428" s="204"/>
      <c r="O428" s="70"/>
      <c r="P428" s="70"/>
      <c r="Q428" s="70"/>
      <c r="R428" s="70"/>
      <c r="S428" s="70"/>
      <c r="T428" s="71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T428" s="16" t="s">
        <v>141</v>
      </c>
      <c r="AU428" s="16" t="s">
        <v>84</v>
      </c>
    </row>
    <row r="429" spans="1:65" s="13" customFormat="1" ht="10">
      <c r="B429" s="210"/>
      <c r="C429" s="211"/>
      <c r="D429" s="200" t="s">
        <v>227</v>
      </c>
      <c r="E429" s="212" t="s">
        <v>1</v>
      </c>
      <c r="F429" s="213" t="s">
        <v>1787</v>
      </c>
      <c r="G429" s="211"/>
      <c r="H429" s="214">
        <v>66</v>
      </c>
      <c r="I429" s="215"/>
      <c r="J429" s="211"/>
      <c r="K429" s="211"/>
      <c r="L429" s="216"/>
      <c r="M429" s="217"/>
      <c r="N429" s="218"/>
      <c r="O429" s="218"/>
      <c r="P429" s="218"/>
      <c r="Q429" s="218"/>
      <c r="R429" s="218"/>
      <c r="S429" s="218"/>
      <c r="T429" s="219"/>
      <c r="AT429" s="220" t="s">
        <v>227</v>
      </c>
      <c r="AU429" s="220" t="s">
        <v>84</v>
      </c>
      <c r="AV429" s="13" t="s">
        <v>86</v>
      </c>
      <c r="AW429" s="13" t="s">
        <v>33</v>
      </c>
      <c r="AX429" s="13" t="s">
        <v>77</v>
      </c>
      <c r="AY429" s="220" t="s">
        <v>132</v>
      </c>
    </row>
    <row r="430" spans="1:65" s="14" customFormat="1" ht="10">
      <c r="B430" s="221"/>
      <c r="C430" s="222"/>
      <c r="D430" s="200" t="s">
        <v>227</v>
      </c>
      <c r="E430" s="223" t="s">
        <v>1</v>
      </c>
      <c r="F430" s="224" t="s">
        <v>229</v>
      </c>
      <c r="G430" s="222"/>
      <c r="H430" s="225">
        <v>66</v>
      </c>
      <c r="I430" s="226"/>
      <c r="J430" s="222"/>
      <c r="K430" s="222"/>
      <c r="L430" s="227"/>
      <c r="M430" s="228"/>
      <c r="N430" s="229"/>
      <c r="O430" s="229"/>
      <c r="P430" s="229"/>
      <c r="Q430" s="229"/>
      <c r="R430" s="229"/>
      <c r="S430" s="229"/>
      <c r="T430" s="230"/>
      <c r="AT430" s="231" t="s">
        <v>227</v>
      </c>
      <c r="AU430" s="231" t="s">
        <v>84</v>
      </c>
      <c r="AV430" s="14" t="s">
        <v>153</v>
      </c>
      <c r="AW430" s="14" t="s">
        <v>33</v>
      </c>
      <c r="AX430" s="14" t="s">
        <v>84</v>
      </c>
      <c r="AY430" s="231" t="s">
        <v>132</v>
      </c>
    </row>
    <row r="431" spans="1:65" s="2" customFormat="1" ht="24.15" customHeight="1">
      <c r="A431" s="33"/>
      <c r="B431" s="34"/>
      <c r="C431" s="186" t="s">
        <v>360</v>
      </c>
      <c r="D431" s="186" t="s">
        <v>135</v>
      </c>
      <c r="E431" s="187" t="s">
        <v>1811</v>
      </c>
      <c r="F431" s="188" t="s">
        <v>1812</v>
      </c>
      <c r="G431" s="189" t="s">
        <v>240</v>
      </c>
      <c r="H431" s="190">
        <v>56</v>
      </c>
      <c r="I431" s="191"/>
      <c r="J431" s="192">
        <f>ROUND(I431*H431,2)</f>
        <v>0</v>
      </c>
      <c r="K431" s="193"/>
      <c r="L431" s="38"/>
      <c r="M431" s="194" t="s">
        <v>1</v>
      </c>
      <c r="N431" s="195" t="s">
        <v>42</v>
      </c>
      <c r="O431" s="70"/>
      <c r="P431" s="196">
        <f>O431*H431</f>
        <v>0</v>
      </c>
      <c r="Q431" s="196">
        <v>0</v>
      </c>
      <c r="R431" s="196">
        <f>Q431*H431</f>
        <v>0</v>
      </c>
      <c r="S431" s="196">
        <v>0</v>
      </c>
      <c r="T431" s="197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98" t="s">
        <v>182</v>
      </c>
      <c r="AT431" s="198" t="s">
        <v>135</v>
      </c>
      <c r="AU431" s="198" t="s">
        <v>84</v>
      </c>
      <c r="AY431" s="16" t="s">
        <v>132</v>
      </c>
      <c r="BE431" s="199">
        <f>IF(N431="základní",J431,0)</f>
        <v>0</v>
      </c>
      <c r="BF431" s="199">
        <f>IF(N431="snížená",J431,0)</f>
        <v>0</v>
      </c>
      <c r="BG431" s="199">
        <f>IF(N431="zákl. přenesená",J431,0)</f>
        <v>0</v>
      </c>
      <c r="BH431" s="199">
        <f>IF(N431="sníž. přenesená",J431,0)</f>
        <v>0</v>
      </c>
      <c r="BI431" s="199">
        <f>IF(N431="nulová",J431,0)</f>
        <v>0</v>
      </c>
      <c r="BJ431" s="16" t="s">
        <v>84</v>
      </c>
      <c r="BK431" s="199">
        <f>ROUND(I431*H431,2)</f>
        <v>0</v>
      </c>
      <c r="BL431" s="16" t="s">
        <v>182</v>
      </c>
      <c r="BM431" s="198" t="s">
        <v>528</v>
      </c>
    </row>
    <row r="432" spans="1:65" s="2" customFormat="1" ht="10">
      <c r="A432" s="33"/>
      <c r="B432" s="34"/>
      <c r="C432" s="35"/>
      <c r="D432" s="200" t="s">
        <v>141</v>
      </c>
      <c r="E432" s="35"/>
      <c r="F432" s="201" t="s">
        <v>1812</v>
      </c>
      <c r="G432" s="35"/>
      <c r="H432" s="35"/>
      <c r="I432" s="202"/>
      <c r="J432" s="35"/>
      <c r="K432" s="35"/>
      <c r="L432" s="38"/>
      <c r="M432" s="203"/>
      <c r="N432" s="204"/>
      <c r="O432" s="70"/>
      <c r="P432" s="70"/>
      <c r="Q432" s="70"/>
      <c r="R432" s="70"/>
      <c r="S432" s="70"/>
      <c r="T432" s="71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T432" s="16" t="s">
        <v>141</v>
      </c>
      <c r="AU432" s="16" t="s">
        <v>84</v>
      </c>
    </row>
    <row r="433" spans="1:65" s="13" customFormat="1" ht="10">
      <c r="B433" s="210"/>
      <c r="C433" s="211"/>
      <c r="D433" s="200" t="s">
        <v>227</v>
      </c>
      <c r="E433" s="212" t="s">
        <v>1</v>
      </c>
      <c r="F433" s="213" t="s">
        <v>1790</v>
      </c>
      <c r="G433" s="211"/>
      <c r="H433" s="214">
        <v>56</v>
      </c>
      <c r="I433" s="215"/>
      <c r="J433" s="211"/>
      <c r="K433" s="211"/>
      <c r="L433" s="216"/>
      <c r="M433" s="217"/>
      <c r="N433" s="218"/>
      <c r="O433" s="218"/>
      <c r="P433" s="218"/>
      <c r="Q433" s="218"/>
      <c r="R433" s="218"/>
      <c r="S433" s="218"/>
      <c r="T433" s="219"/>
      <c r="AT433" s="220" t="s">
        <v>227</v>
      </c>
      <c r="AU433" s="220" t="s">
        <v>84</v>
      </c>
      <c r="AV433" s="13" t="s">
        <v>86</v>
      </c>
      <c r="AW433" s="13" t="s">
        <v>33</v>
      </c>
      <c r="AX433" s="13" t="s">
        <v>77</v>
      </c>
      <c r="AY433" s="220" t="s">
        <v>132</v>
      </c>
    </row>
    <row r="434" spans="1:65" s="14" customFormat="1" ht="10">
      <c r="B434" s="221"/>
      <c r="C434" s="222"/>
      <c r="D434" s="200" t="s">
        <v>227</v>
      </c>
      <c r="E434" s="223" t="s">
        <v>1</v>
      </c>
      <c r="F434" s="224" t="s">
        <v>229</v>
      </c>
      <c r="G434" s="222"/>
      <c r="H434" s="225">
        <v>56</v>
      </c>
      <c r="I434" s="226"/>
      <c r="J434" s="222"/>
      <c r="K434" s="222"/>
      <c r="L434" s="227"/>
      <c r="M434" s="228"/>
      <c r="N434" s="229"/>
      <c r="O434" s="229"/>
      <c r="P434" s="229"/>
      <c r="Q434" s="229"/>
      <c r="R434" s="229"/>
      <c r="S434" s="229"/>
      <c r="T434" s="230"/>
      <c r="AT434" s="231" t="s">
        <v>227</v>
      </c>
      <c r="AU434" s="231" t="s">
        <v>84</v>
      </c>
      <c r="AV434" s="14" t="s">
        <v>153</v>
      </c>
      <c r="AW434" s="14" t="s">
        <v>33</v>
      </c>
      <c r="AX434" s="14" t="s">
        <v>84</v>
      </c>
      <c r="AY434" s="231" t="s">
        <v>132</v>
      </c>
    </row>
    <row r="435" spans="1:65" s="2" customFormat="1" ht="24.15" customHeight="1">
      <c r="A435" s="33"/>
      <c r="B435" s="34"/>
      <c r="C435" s="186" t="s">
        <v>529</v>
      </c>
      <c r="D435" s="186" t="s">
        <v>135</v>
      </c>
      <c r="E435" s="187" t="s">
        <v>1813</v>
      </c>
      <c r="F435" s="188" t="s">
        <v>1814</v>
      </c>
      <c r="G435" s="189" t="s">
        <v>240</v>
      </c>
      <c r="H435" s="190">
        <v>36</v>
      </c>
      <c r="I435" s="191"/>
      <c r="J435" s="192">
        <f>ROUND(I435*H435,2)</f>
        <v>0</v>
      </c>
      <c r="K435" s="193"/>
      <c r="L435" s="38"/>
      <c r="M435" s="194" t="s">
        <v>1</v>
      </c>
      <c r="N435" s="195" t="s">
        <v>42</v>
      </c>
      <c r="O435" s="70"/>
      <c r="P435" s="196">
        <f>O435*H435</f>
        <v>0</v>
      </c>
      <c r="Q435" s="196">
        <v>0</v>
      </c>
      <c r="R435" s="196">
        <f>Q435*H435</f>
        <v>0</v>
      </c>
      <c r="S435" s="196">
        <v>0</v>
      </c>
      <c r="T435" s="197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98" t="s">
        <v>182</v>
      </c>
      <c r="AT435" s="198" t="s">
        <v>135</v>
      </c>
      <c r="AU435" s="198" t="s">
        <v>84</v>
      </c>
      <c r="AY435" s="16" t="s">
        <v>132</v>
      </c>
      <c r="BE435" s="199">
        <f>IF(N435="základní",J435,0)</f>
        <v>0</v>
      </c>
      <c r="BF435" s="199">
        <f>IF(N435="snížená",J435,0)</f>
        <v>0</v>
      </c>
      <c r="BG435" s="199">
        <f>IF(N435="zákl. přenesená",J435,0)</f>
        <v>0</v>
      </c>
      <c r="BH435" s="199">
        <f>IF(N435="sníž. přenesená",J435,0)</f>
        <v>0</v>
      </c>
      <c r="BI435" s="199">
        <f>IF(N435="nulová",J435,0)</f>
        <v>0</v>
      </c>
      <c r="BJ435" s="16" t="s">
        <v>84</v>
      </c>
      <c r="BK435" s="199">
        <f>ROUND(I435*H435,2)</f>
        <v>0</v>
      </c>
      <c r="BL435" s="16" t="s">
        <v>182</v>
      </c>
      <c r="BM435" s="198" t="s">
        <v>532</v>
      </c>
    </row>
    <row r="436" spans="1:65" s="2" customFormat="1" ht="10">
      <c r="A436" s="33"/>
      <c r="B436" s="34"/>
      <c r="C436" s="35"/>
      <c r="D436" s="200" t="s">
        <v>141</v>
      </c>
      <c r="E436" s="35"/>
      <c r="F436" s="201" t="s">
        <v>1814</v>
      </c>
      <c r="G436" s="35"/>
      <c r="H436" s="35"/>
      <c r="I436" s="202"/>
      <c r="J436" s="35"/>
      <c r="K436" s="35"/>
      <c r="L436" s="38"/>
      <c r="M436" s="203"/>
      <c r="N436" s="204"/>
      <c r="O436" s="70"/>
      <c r="P436" s="70"/>
      <c r="Q436" s="70"/>
      <c r="R436" s="70"/>
      <c r="S436" s="70"/>
      <c r="T436" s="71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T436" s="16" t="s">
        <v>141</v>
      </c>
      <c r="AU436" s="16" t="s">
        <v>84</v>
      </c>
    </row>
    <row r="437" spans="1:65" s="13" customFormat="1" ht="10">
      <c r="B437" s="210"/>
      <c r="C437" s="211"/>
      <c r="D437" s="200" t="s">
        <v>227</v>
      </c>
      <c r="E437" s="212" t="s">
        <v>1</v>
      </c>
      <c r="F437" s="213" t="s">
        <v>1793</v>
      </c>
      <c r="G437" s="211"/>
      <c r="H437" s="214">
        <v>36</v>
      </c>
      <c r="I437" s="215"/>
      <c r="J437" s="211"/>
      <c r="K437" s="211"/>
      <c r="L437" s="216"/>
      <c r="M437" s="217"/>
      <c r="N437" s="218"/>
      <c r="O437" s="218"/>
      <c r="P437" s="218"/>
      <c r="Q437" s="218"/>
      <c r="R437" s="218"/>
      <c r="S437" s="218"/>
      <c r="T437" s="219"/>
      <c r="AT437" s="220" t="s">
        <v>227</v>
      </c>
      <c r="AU437" s="220" t="s">
        <v>84</v>
      </c>
      <c r="AV437" s="13" t="s">
        <v>86</v>
      </c>
      <c r="AW437" s="13" t="s">
        <v>33</v>
      </c>
      <c r="AX437" s="13" t="s">
        <v>77</v>
      </c>
      <c r="AY437" s="220" t="s">
        <v>132</v>
      </c>
    </row>
    <row r="438" spans="1:65" s="14" customFormat="1" ht="10">
      <c r="B438" s="221"/>
      <c r="C438" s="222"/>
      <c r="D438" s="200" t="s">
        <v>227</v>
      </c>
      <c r="E438" s="223" t="s">
        <v>1</v>
      </c>
      <c r="F438" s="224" t="s">
        <v>229</v>
      </c>
      <c r="G438" s="222"/>
      <c r="H438" s="225">
        <v>36</v>
      </c>
      <c r="I438" s="226"/>
      <c r="J438" s="222"/>
      <c r="K438" s="222"/>
      <c r="L438" s="227"/>
      <c r="M438" s="228"/>
      <c r="N438" s="229"/>
      <c r="O438" s="229"/>
      <c r="P438" s="229"/>
      <c r="Q438" s="229"/>
      <c r="R438" s="229"/>
      <c r="S438" s="229"/>
      <c r="T438" s="230"/>
      <c r="AT438" s="231" t="s">
        <v>227</v>
      </c>
      <c r="AU438" s="231" t="s">
        <v>84</v>
      </c>
      <c r="AV438" s="14" t="s">
        <v>153</v>
      </c>
      <c r="AW438" s="14" t="s">
        <v>33</v>
      </c>
      <c r="AX438" s="14" t="s">
        <v>84</v>
      </c>
      <c r="AY438" s="231" t="s">
        <v>132</v>
      </c>
    </row>
    <row r="439" spans="1:65" s="2" customFormat="1" ht="24.15" customHeight="1">
      <c r="A439" s="33"/>
      <c r="B439" s="34"/>
      <c r="C439" s="186" t="s">
        <v>364</v>
      </c>
      <c r="D439" s="186" t="s">
        <v>135</v>
      </c>
      <c r="E439" s="187" t="s">
        <v>1815</v>
      </c>
      <c r="F439" s="188" t="s">
        <v>1816</v>
      </c>
      <c r="G439" s="189" t="s">
        <v>240</v>
      </c>
      <c r="H439" s="190">
        <v>54</v>
      </c>
      <c r="I439" s="191"/>
      <c r="J439" s="192">
        <f>ROUND(I439*H439,2)</f>
        <v>0</v>
      </c>
      <c r="K439" s="193"/>
      <c r="L439" s="38"/>
      <c r="M439" s="194" t="s">
        <v>1</v>
      </c>
      <c r="N439" s="195" t="s">
        <v>42</v>
      </c>
      <c r="O439" s="70"/>
      <c r="P439" s="196">
        <f>O439*H439</f>
        <v>0</v>
      </c>
      <c r="Q439" s="196">
        <v>0</v>
      </c>
      <c r="R439" s="196">
        <f>Q439*H439</f>
        <v>0</v>
      </c>
      <c r="S439" s="196">
        <v>0</v>
      </c>
      <c r="T439" s="197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98" t="s">
        <v>182</v>
      </c>
      <c r="AT439" s="198" t="s">
        <v>135</v>
      </c>
      <c r="AU439" s="198" t="s">
        <v>84</v>
      </c>
      <c r="AY439" s="16" t="s">
        <v>132</v>
      </c>
      <c r="BE439" s="199">
        <f>IF(N439="základní",J439,0)</f>
        <v>0</v>
      </c>
      <c r="BF439" s="199">
        <f>IF(N439="snížená",J439,0)</f>
        <v>0</v>
      </c>
      <c r="BG439" s="199">
        <f>IF(N439="zákl. přenesená",J439,0)</f>
        <v>0</v>
      </c>
      <c r="BH439" s="199">
        <f>IF(N439="sníž. přenesená",J439,0)</f>
        <v>0</v>
      </c>
      <c r="BI439" s="199">
        <f>IF(N439="nulová",J439,0)</f>
        <v>0</v>
      </c>
      <c r="BJ439" s="16" t="s">
        <v>84</v>
      </c>
      <c r="BK439" s="199">
        <f>ROUND(I439*H439,2)</f>
        <v>0</v>
      </c>
      <c r="BL439" s="16" t="s">
        <v>182</v>
      </c>
      <c r="BM439" s="198" t="s">
        <v>535</v>
      </c>
    </row>
    <row r="440" spans="1:65" s="2" customFormat="1" ht="10">
      <c r="A440" s="33"/>
      <c r="B440" s="34"/>
      <c r="C440" s="35"/>
      <c r="D440" s="200" t="s">
        <v>141</v>
      </c>
      <c r="E440" s="35"/>
      <c r="F440" s="201" t="s">
        <v>1816</v>
      </c>
      <c r="G440" s="35"/>
      <c r="H440" s="35"/>
      <c r="I440" s="202"/>
      <c r="J440" s="35"/>
      <c r="K440" s="35"/>
      <c r="L440" s="38"/>
      <c r="M440" s="203"/>
      <c r="N440" s="204"/>
      <c r="O440" s="70"/>
      <c r="P440" s="70"/>
      <c r="Q440" s="70"/>
      <c r="R440" s="70"/>
      <c r="S440" s="70"/>
      <c r="T440" s="71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T440" s="16" t="s">
        <v>141</v>
      </c>
      <c r="AU440" s="16" t="s">
        <v>84</v>
      </c>
    </row>
    <row r="441" spans="1:65" s="13" customFormat="1" ht="10">
      <c r="B441" s="210"/>
      <c r="C441" s="211"/>
      <c r="D441" s="200" t="s">
        <v>227</v>
      </c>
      <c r="E441" s="212" t="s">
        <v>1</v>
      </c>
      <c r="F441" s="213" t="s">
        <v>1796</v>
      </c>
      <c r="G441" s="211"/>
      <c r="H441" s="214">
        <v>54</v>
      </c>
      <c r="I441" s="215"/>
      <c r="J441" s="211"/>
      <c r="K441" s="211"/>
      <c r="L441" s="216"/>
      <c r="M441" s="217"/>
      <c r="N441" s="218"/>
      <c r="O441" s="218"/>
      <c r="P441" s="218"/>
      <c r="Q441" s="218"/>
      <c r="R441" s="218"/>
      <c r="S441" s="218"/>
      <c r="T441" s="219"/>
      <c r="AT441" s="220" t="s">
        <v>227</v>
      </c>
      <c r="AU441" s="220" t="s">
        <v>84</v>
      </c>
      <c r="AV441" s="13" t="s">
        <v>86</v>
      </c>
      <c r="AW441" s="13" t="s">
        <v>33</v>
      </c>
      <c r="AX441" s="13" t="s">
        <v>77</v>
      </c>
      <c r="AY441" s="220" t="s">
        <v>132</v>
      </c>
    </row>
    <row r="442" spans="1:65" s="14" customFormat="1" ht="10">
      <c r="B442" s="221"/>
      <c r="C442" s="222"/>
      <c r="D442" s="200" t="s">
        <v>227</v>
      </c>
      <c r="E442" s="223" t="s">
        <v>1</v>
      </c>
      <c r="F442" s="224" t="s">
        <v>229</v>
      </c>
      <c r="G442" s="222"/>
      <c r="H442" s="225">
        <v>54</v>
      </c>
      <c r="I442" s="226"/>
      <c r="J442" s="222"/>
      <c r="K442" s="222"/>
      <c r="L442" s="227"/>
      <c r="M442" s="228"/>
      <c r="N442" s="229"/>
      <c r="O442" s="229"/>
      <c r="P442" s="229"/>
      <c r="Q442" s="229"/>
      <c r="R442" s="229"/>
      <c r="S442" s="229"/>
      <c r="T442" s="230"/>
      <c r="AT442" s="231" t="s">
        <v>227</v>
      </c>
      <c r="AU442" s="231" t="s">
        <v>84</v>
      </c>
      <c r="AV442" s="14" t="s">
        <v>153</v>
      </c>
      <c r="AW442" s="14" t="s">
        <v>33</v>
      </c>
      <c r="AX442" s="14" t="s">
        <v>84</v>
      </c>
      <c r="AY442" s="231" t="s">
        <v>132</v>
      </c>
    </row>
    <row r="443" spans="1:65" s="2" customFormat="1" ht="16.5" customHeight="1">
      <c r="A443" s="33"/>
      <c r="B443" s="34"/>
      <c r="C443" s="186" t="s">
        <v>536</v>
      </c>
      <c r="D443" s="186" t="s">
        <v>135</v>
      </c>
      <c r="E443" s="187" t="s">
        <v>1817</v>
      </c>
      <c r="F443" s="188" t="s">
        <v>1818</v>
      </c>
      <c r="G443" s="189" t="s">
        <v>237</v>
      </c>
      <c r="H443" s="190">
        <v>50</v>
      </c>
      <c r="I443" s="191"/>
      <c r="J443" s="192">
        <f>ROUND(I443*H443,2)</f>
        <v>0</v>
      </c>
      <c r="K443" s="193"/>
      <c r="L443" s="38"/>
      <c r="M443" s="194" t="s">
        <v>1</v>
      </c>
      <c r="N443" s="195" t="s">
        <v>42</v>
      </c>
      <c r="O443" s="70"/>
      <c r="P443" s="196">
        <f>O443*H443</f>
        <v>0</v>
      </c>
      <c r="Q443" s="196">
        <v>0</v>
      </c>
      <c r="R443" s="196">
        <f>Q443*H443</f>
        <v>0</v>
      </c>
      <c r="S443" s="196">
        <v>0</v>
      </c>
      <c r="T443" s="197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98" t="s">
        <v>182</v>
      </c>
      <c r="AT443" s="198" t="s">
        <v>135</v>
      </c>
      <c r="AU443" s="198" t="s">
        <v>84</v>
      </c>
      <c r="AY443" s="16" t="s">
        <v>132</v>
      </c>
      <c r="BE443" s="199">
        <f>IF(N443="základní",J443,0)</f>
        <v>0</v>
      </c>
      <c r="BF443" s="199">
        <f>IF(N443="snížená",J443,0)</f>
        <v>0</v>
      </c>
      <c r="BG443" s="199">
        <f>IF(N443="zákl. přenesená",J443,0)</f>
        <v>0</v>
      </c>
      <c r="BH443" s="199">
        <f>IF(N443="sníž. přenesená",J443,0)</f>
        <v>0</v>
      </c>
      <c r="BI443" s="199">
        <f>IF(N443="nulová",J443,0)</f>
        <v>0</v>
      </c>
      <c r="BJ443" s="16" t="s">
        <v>84</v>
      </c>
      <c r="BK443" s="199">
        <f>ROUND(I443*H443,2)</f>
        <v>0</v>
      </c>
      <c r="BL443" s="16" t="s">
        <v>182</v>
      </c>
      <c r="BM443" s="198" t="s">
        <v>539</v>
      </c>
    </row>
    <row r="444" spans="1:65" s="2" customFormat="1" ht="10">
      <c r="A444" s="33"/>
      <c r="B444" s="34"/>
      <c r="C444" s="35"/>
      <c r="D444" s="200" t="s">
        <v>141</v>
      </c>
      <c r="E444" s="35"/>
      <c r="F444" s="201" t="s">
        <v>1818</v>
      </c>
      <c r="G444" s="35"/>
      <c r="H444" s="35"/>
      <c r="I444" s="202"/>
      <c r="J444" s="35"/>
      <c r="K444" s="35"/>
      <c r="L444" s="38"/>
      <c r="M444" s="203"/>
      <c r="N444" s="204"/>
      <c r="O444" s="70"/>
      <c r="P444" s="70"/>
      <c r="Q444" s="70"/>
      <c r="R444" s="70"/>
      <c r="S444" s="70"/>
      <c r="T444" s="71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T444" s="16" t="s">
        <v>141</v>
      </c>
      <c r="AU444" s="16" t="s">
        <v>84</v>
      </c>
    </row>
    <row r="445" spans="1:65" s="13" customFormat="1" ht="10">
      <c r="B445" s="210"/>
      <c r="C445" s="211"/>
      <c r="D445" s="200" t="s">
        <v>227</v>
      </c>
      <c r="E445" s="212" t="s">
        <v>1</v>
      </c>
      <c r="F445" s="213" t="s">
        <v>1819</v>
      </c>
      <c r="G445" s="211"/>
      <c r="H445" s="214">
        <v>50</v>
      </c>
      <c r="I445" s="215"/>
      <c r="J445" s="211"/>
      <c r="K445" s="211"/>
      <c r="L445" s="216"/>
      <c r="M445" s="217"/>
      <c r="N445" s="218"/>
      <c r="O445" s="218"/>
      <c r="P445" s="218"/>
      <c r="Q445" s="218"/>
      <c r="R445" s="218"/>
      <c r="S445" s="218"/>
      <c r="T445" s="219"/>
      <c r="AT445" s="220" t="s">
        <v>227</v>
      </c>
      <c r="AU445" s="220" t="s">
        <v>84</v>
      </c>
      <c r="AV445" s="13" t="s">
        <v>86</v>
      </c>
      <c r="AW445" s="13" t="s">
        <v>33</v>
      </c>
      <c r="AX445" s="13" t="s">
        <v>77</v>
      </c>
      <c r="AY445" s="220" t="s">
        <v>132</v>
      </c>
    </row>
    <row r="446" spans="1:65" s="14" customFormat="1" ht="10">
      <c r="B446" s="221"/>
      <c r="C446" s="222"/>
      <c r="D446" s="200" t="s">
        <v>227</v>
      </c>
      <c r="E446" s="223" t="s">
        <v>1</v>
      </c>
      <c r="F446" s="224" t="s">
        <v>229</v>
      </c>
      <c r="G446" s="222"/>
      <c r="H446" s="225">
        <v>50</v>
      </c>
      <c r="I446" s="226"/>
      <c r="J446" s="222"/>
      <c r="K446" s="222"/>
      <c r="L446" s="227"/>
      <c r="M446" s="228"/>
      <c r="N446" s="229"/>
      <c r="O446" s="229"/>
      <c r="P446" s="229"/>
      <c r="Q446" s="229"/>
      <c r="R446" s="229"/>
      <c r="S446" s="229"/>
      <c r="T446" s="230"/>
      <c r="AT446" s="231" t="s">
        <v>227</v>
      </c>
      <c r="AU446" s="231" t="s">
        <v>84</v>
      </c>
      <c r="AV446" s="14" t="s">
        <v>153</v>
      </c>
      <c r="AW446" s="14" t="s">
        <v>33</v>
      </c>
      <c r="AX446" s="14" t="s">
        <v>84</v>
      </c>
      <c r="AY446" s="231" t="s">
        <v>132</v>
      </c>
    </row>
    <row r="447" spans="1:65" s="2" customFormat="1" ht="16.5" customHeight="1">
      <c r="A447" s="33"/>
      <c r="B447" s="34"/>
      <c r="C447" s="186" t="s">
        <v>367</v>
      </c>
      <c r="D447" s="186" t="s">
        <v>135</v>
      </c>
      <c r="E447" s="187" t="s">
        <v>1820</v>
      </c>
      <c r="F447" s="188" t="s">
        <v>1821</v>
      </c>
      <c r="G447" s="189" t="s">
        <v>237</v>
      </c>
      <c r="H447" s="190">
        <v>60</v>
      </c>
      <c r="I447" s="191"/>
      <c r="J447" s="192">
        <f>ROUND(I447*H447,2)</f>
        <v>0</v>
      </c>
      <c r="K447" s="193"/>
      <c r="L447" s="38"/>
      <c r="M447" s="194" t="s">
        <v>1</v>
      </c>
      <c r="N447" s="195" t="s">
        <v>42</v>
      </c>
      <c r="O447" s="70"/>
      <c r="P447" s="196">
        <f>O447*H447</f>
        <v>0</v>
      </c>
      <c r="Q447" s="196">
        <v>0</v>
      </c>
      <c r="R447" s="196">
        <f>Q447*H447</f>
        <v>0</v>
      </c>
      <c r="S447" s="196">
        <v>0</v>
      </c>
      <c r="T447" s="197">
        <f>S447*H447</f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98" t="s">
        <v>182</v>
      </c>
      <c r="AT447" s="198" t="s">
        <v>135</v>
      </c>
      <c r="AU447" s="198" t="s">
        <v>84</v>
      </c>
      <c r="AY447" s="16" t="s">
        <v>132</v>
      </c>
      <c r="BE447" s="199">
        <f>IF(N447="základní",J447,0)</f>
        <v>0</v>
      </c>
      <c r="BF447" s="199">
        <f>IF(N447="snížená",J447,0)</f>
        <v>0</v>
      </c>
      <c r="BG447" s="199">
        <f>IF(N447="zákl. přenesená",J447,0)</f>
        <v>0</v>
      </c>
      <c r="BH447" s="199">
        <f>IF(N447="sníž. přenesená",J447,0)</f>
        <v>0</v>
      </c>
      <c r="BI447" s="199">
        <f>IF(N447="nulová",J447,0)</f>
        <v>0</v>
      </c>
      <c r="BJ447" s="16" t="s">
        <v>84</v>
      </c>
      <c r="BK447" s="199">
        <f>ROUND(I447*H447,2)</f>
        <v>0</v>
      </c>
      <c r="BL447" s="16" t="s">
        <v>182</v>
      </c>
      <c r="BM447" s="198" t="s">
        <v>544</v>
      </c>
    </row>
    <row r="448" spans="1:65" s="2" customFormat="1" ht="10">
      <c r="A448" s="33"/>
      <c r="B448" s="34"/>
      <c r="C448" s="35"/>
      <c r="D448" s="200" t="s">
        <v>141</v>
      </c>
      <c r="E448" s="35"/>
      <c r="F448" s="201" t="s">
        <v>1821</v>
      </c>
      <c r="G448" s="35"/>
      <c r="H448" s="35"/>
      <c r="I448" s="202"/>
      <c r="J448" s="35"/>
      <c r="K448" s="35"/>
      <c r="L448" s="38"/>
      <c r="M448" s="203"/>
      <c r="N448" s="204"/>
      <c r="O448" s="70"/>
      <c r="P448" s="70"/>
      <c r="Q448" s="70"/>
      <c r="R448" s="70"/>
      <c r="S448" s="70"/>
      <c r="T448" s="71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T448" s="16" t="s">
        <v>141</v>
      </c>
      <c r="AU448" s="16" t="s">
        <v>84</v>
      </c>
    </row>
    <row r="449" spans="1:65" s="13" customFormat="1" ht="10">
      <c r="B449" s="210"/>
      <c r="C449" s="211"/>
      <c r="D449" s="200" t="s">
        <v>227</v>
      </c>
      <c r="E449" s="212" t="s">
        <v>1</v>
      </c>
      <c r="F449" s="213" t="s">
        <v>1822</v>
      </c>
      <c r="G449" s="211"/>
      <c r="H449" s="214">
        <v>60</v>
      </c>
      <c r="I449" s="215"/>
      <c r="J449" s="211"/>
      <c r="K449" s="211"/>
      <c r="L449" s="216"/>
      <c r="M449" s="217"/>
      <c r="N449" s="218"/>
      <c r="O449" s="218"/>
      <c r="P449" s="218"/>
      <c r="Q449" s="218"/>
      <c r="R449" s="218"/>
      <c r="S449" s="218"/>
      <c r="T449" s="219"/>
      <c r="AT449" s="220" t="s">
        <v>227</v>
      </c>
      <c r="AU449" s="220" t="s">
        <v>84</v>
      </c>
      <c r="AV449" s="13" t="s">
        <v>86</v>
      </c>
      <c r="AW449" s="13" t="s">
        <v>33</v>
      </c>
      <c r="AX449" s="13" t="s">
        <v>77</v>
      </c>
      <c r="AY449" s="220" t="s">
        <v>132</v>
      </c>
    </row>
    <row r="450" spans="1:65" s="14" customFormat="1" ht="10">
      <c r="B450" s="221"/>
      <c r="C450" s="222"/>
      <c r="D450" s="200" t="s">
        <v>227</v>
      </c>
      <c r="E450" s="223" t="s">
        <v>1</v>
      </c>
      <c r="F450" s="224" t="s">
        <v>229</v>
      </c>
      <c r="G450" s="222"/>
      <c r="H450" s="225">
        <v>60</v>
      </c>
      <c r="I450" s="226"/>
      <c r="J450" s="222"/>
      <c r="K450" s="222"/>
      <c r="L450" s="227"/>
      <c r="M450" s="228"/>
      <c r="N450" s="229"/>
      <c r="O450" s="229"/>
      <c r="P450" s="229"/>
      <c r="Q450" s="229"/>
      <c r="R450" s="229"/>
      <c r="S450" s="229"/>
      <c r="T450" s="230"/>
      <c r="AT450" s="231" t="s">
        <v>227</v>
      </c>
      <c r="AU450" s="231" t="s">
        <v>84</v>
      </c>
      <c r="AV450" s="14" t="s">
        <v>153</v>
      </c>
      <c r="AW450" s="14" t="s">
        <v>33</v>
      </c>
      <c r="AX450" s="14" t="s">
        <v>84</v>
      </c>
      <c r="AY450" s="231" t="s">
        <v>132</v>
      </c>
    </row>
    <row r="451" spans="1:65" s="2" customFormat="1" ht="16.5" customHeight="1">
      <c r="A451" s="33"/>
      <c r="B451" s="34"/>
      <c r="C451" s="186" t="s">
        <v>545</v>
      </c>
      <c r="D451" s="186" t="s">
        <v>135</v>
      </c>
      <c r="E451" s="187" t="s">
        <v>1823</v>
      </c>
      <c r="F451" s="188" t="s">
        <v>1824</v>
      </c>
      <c r="G451" s="189" t="s">
        <v>237</v>
      </c>
      <c r="H451" s="190">
        <v>60</v>
      </c>
      <c r="I451" s="191"/>
      <c r="J451" s="192">
        <f>ROUND(I451*H451,2)</f>
        <v>0</v>
      </c>
      <c r="K451" s="193"/>
      <c r="L451" s="38"/>
      <c r="M451" s="194" t="s">
        <v>1</v>
      </c>
      <c r="N451" s="195" t="s">
        <v>42</v>
      </c>
      <c r="O451" s="70"/>
      <c r="P451" s="196">
        <f>O451*H451</f>
        <v>0</v>
      </c>
      <c r="Q451" s="196">
        <v>0</v>
      </c>
      <c r="R451" s="196">
        <f>Q451*H451</f>
        <v>0</v>
      </c>
      <c r="S451" s="196">
        <v>0</v>
      </c>
      <c r="T451" s="197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98" t="s">
        <v>182</v>
      </c>
      <c r="AT451" s="198" t="s">
        <v>135</v>
      </c>
      <c r="AU451" s="198" t="s">
        <v>84</v>
      </c>
      <c r="AY451" s="16" t="s">
        <v>132</v>
      </c>
      <c r="BE451" s="199">
        <f>IF(N451="základní",J451,0)</f>
        <v>0</v>
      </c>
      <c r="BF451" s="199">
        <f>IF(N451="snížená",J451,0)</f>
        <v>0</v>
      </c>
      <c r="BG451" s="199">
        <f>IF(N451="zákl. přenesená",J451,0)</f>
        <v>0</v>
      </c>
      <c r="BH451" s="199">
        <f>IF(N451="sníž. přenesená",J451,0)</f>
        <v>0</v>
      </c>
      <c r="BI451" s="199">
        <f>IF(N451="nulová",J451,0)</f>
        <v>0</v>
      </c>
      <c r="BJ451" s="16" t="s">
        <v>84</v>
      </c>
      <c r="BK451" s="199">
        <f>ROUND(I451*H451,2)</f>
        <v>0</v>
      </c>
      <c r="BL451" s="16" t="s">
        <v>182</v>
      </c>
      <c r="BM451" s="198" t="s">
        <v>548</v>
      </c>
    </row>
    <row r="452" spans="1:65" s="2" customFormat="1" ht="10">
      <c r="A452" s="33"/>
      <c r="B452" s="34"/>
      <c r="C452" s="35"/>
      <c r="D452" s="200" t="s">
        <v>141</v>
      </c>
      <c r="E452" s="35"/>
      <c r="F452" s="201" t="s">
        <v>1824</v>
      </c>
      <c r="G452" s="35"/>
      <c r="H452" s="35"/>
      <c r="I452" s="202"/>
      <c r="J452" s="35"/>
      <c r="K452" s="35"/>
      <c r="L452" s="38"/>
      <c r="M452" s="203"/>
      <c r="N452" s="204"/>
      <c r="O452" s="70"/>
      <c r="P452" s="70"/>
      <c r="Q452" s="70"/>
      <c r="R452" s="70"/>
      <c r="S452" s="70"/>
      <c r="T452" s="71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T452" s="16" t="s">
        <v>141</v>
      </c>
      <c r="AU452" s="16" t="s">
        <v>84</v>
      </c>
    </row>
    <row r="453" spans="1:65" s="13" customFormat="1" ht="10">
      <c r="B453" s="210"/>
      <c r="C453" s="211"/>
      <c r="D453" s="200" t="s">
        <v>227</v>
      </c>
      <c r="E453" s="212" t="s">
        <v>1</v>
      </c>
      <c r="F453" s="213" t="s">
        <v>1822</v>
      </c>
      <c r="G453" s="211"/>
      <c r="H453" s="214">
        <v>60</v>
      </c>
      <c r="I453" s="215"/>
      <c r="J453" s="211"/>
      <c r="K453" s="211"/>
      <c r="L453" s="216"/>
      <c r="M453" s="217"/>
      <c r="N453" s="218"/>
      <c r="O453" s="218"/>
      <c r="P453" s="218"/>
      <c r="Q453" s="218"/>
      <c r="R453" s="218"/>
      <c r="S453" s="218"/>
      <c r="T453" s="219"/>
      <c r="AT453" s="220" t="s">
        <v>227</v>
      </c>
      <c r="AU453" s="220" t="s">
        <v>84</v>
      </c>
      <c r="AV453" s="13" t="s">
        <v>86</v>
      </c>
      <c r="AW453" s="13" t="s">
        <v>33</v>
      </c>
      <c r="AX453" s="13" t="s">
        <v>77</v>
      </c>
      <c r="AY453" s="220" t="s">
        <v>132</v>
      </c>
    </row>
    <row r="454" spans="1:65" s="14" customFormat="1" ht="10">
      <c r="B454" s="221"/>
      <c r="C454" s="222"/>
      <c r="D454" s="200" t="s">
        <v>227</v>
      </c>
      <c r="E454" s="223" t="s">
        <v>1</v>
      </c>
      <c r="F454" s="224" t="s">
        <v>229</v>
      </c>
      <c r="G454" s="222"/>
      <c r="H454" s="225">
        <v>60</v>
      </c>
      <c r="I454" s="226"/>
      <c r="J454" s="222"/>
      <c r="K454" s="222"/>
      <c r="L454" s="227"/>
      <c r="M454" s="228"/>
      <c r="N454" s="229"/>
      <c r="O454" s="229"/>
      <c r="P454" s="229"/>
      <c r="Q454" s="229"/>
      <c r="R454" s="229"/>
      <c r="S454" s="229"/>
      <c r="T454" s="230"/>
      <c r="AT454" s="231" t="s">
        <v>227</v>
      </c>
      <c r="AU454" s="231" t="s">
        <v>84</v>
      </c>
      <c r="AV454" s="14" t="s">
        <v>153</v>
      </c>
      <c r="AW454" s="14" t="s">
        <v>33</v>
      </c>
      <c r="AX454" s="14" t="s">
        <v>84</v>
      </c>
      <c r="AY454" s="231" t="s">
        <v>132</v>
      </c>
    </row>
    <row r="455" spans="1:65" s="2" customFormat="1" ht="16.5" customHeight="1">
      <c r="A455" s="33"/>
      <c r="B455" s="34"/>
      <c r="C455" s="186" t="s">
        <v>371</v>
      </c>
      <c r="D455" s="186" t="s">
        <v>135</v>
      </c>
      <c r="E455" s="187" t="s">
        <v>1825</v>
      </c>
      <c r="F455" s="188" t="s">
        <v>1826</v>
      </c>
      <c r="G455" s="189" t="s">
        <v>237</v>
      </c>
      <c r="H455" s="190">
        <v>80</v>
      </c>
      <c r="I455" s="191"/>
      <c r="J455" s="192">
        <f>ROUND(I455*H455,2)</f>
        <v>0</v>
      </c>
      <c r="K455" s="193"/>
      <c r="L455" s="38"/>
      <c r="M455" s="194" t="s">
        <v>1</v>
      </c>
      <c r="N455" s="195" t="s">
        <v>42</v>
      </c>
      <c r="O455" s="70"/>
      <c r="P455" s="196">
        <f>O455*H455</f>
        <v>0</v>
      </c>
      <c r="Q455" s="196">
        <v>0</v>
      </c>
      <c r="R455" s="196">
        <f>Q455*H455</f>
        <v>0</v>
      </c>
      <c r="S455" s="196">
        <v>0</v>
      </c>
      <c r="T455" s="197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98" t="s">
        <v>182</v>
      </c>
      <c r="AT455" s="198" t="s">
        <v>135</v>
      </c>
      <c r="AU455" s="198" t="s">
        <v>84</v>
      </c>
      <c r="AY455" s="16" t="s">
        <v>132</v>
      </c>
      <c r="BE455" s="199">
        <f>IF(N455="základní",J455,0)</f>
        <v>0</v>
      </c>
      <c r="BF455" s="199">
        <f>IF(N455="snížená",J455,0)</f>
        <v>0</v>
      </c>
      <c r="BG455" s="199">
        <f>IF(N455="zákl. přenesená",J455,0)</f>
        <v>0</v>
      </c>
      <c r="BH455" s="199">
        <f>IF(N455="sníž. přenesená",J455,0)</f>
        <v>0</v>
      </c>
      <c r="BI455" s="199">
        <f>IF(N455="nulová",J455,0)</f>
        <v>0</v>
      </c>
      <c r="BJ455" s="16" t="s">
        <v>84</v>
      </c>
      <c r="BK455" s="199">
        <f>ROUND(I455*H455,2)</f>
        <v>0</v>
      </c>
      <c r="BL455" s="16" t="s">
        <v>182</v>
      </c>
      <c r="BM455" s="198" t="s">
        <v>551</v>
      </c>
    </row>
    <row r="456" spans="1:65" s="2" customFormat="1" ht="10">
      <c r="A456" s="33"/>
      <c r="B456" s="34"/>
      <c r="C456" s="35"/>
      <c r="D456" s="200" t="s">
        <v>141</v>
      </c>
      <c r="E456" s="35"/>
      <c r="F456" s="201" t="s">
        <v>1826</v>
      </c>
      <c r="G456" s="35"/>
      <c r="H456" s="35"/>
      <c r="I456" s="202"/>
      <c r="J456" s="35"/>
      <c r="K456" s="35"/>
      <c r="L456" s="38"/>
      <c r="M456" s="203"/>
      <c r="N456" s="204"/>
      <c r="O456" s="70"/>
      <c r="P456" s="70"/>
      <c r="Q456" s="70"/>
      <c r="R456" s="70"/>
      <c r="S456" s="70"/>
      <c r="T456" s="71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T456" s="16" t="s">
        <v>141</v>
      </c>
      <c r="AU456" s="16" t="s">
        <v>84</v>
      </c>
    </row>
    <row r="457" spans="1:65" s="13" customFormat="1" ht="10">
      <c r="B457" s="210"/>
      <c r="C457" s="211"/>
      <c r="D457" s="200" t="s">
        <v>227</v>
      </c>
      <c r="E457" s="212" t="s">
        <v>1</v>
      </c>
      <c r="F457" s="213" t="s">
        <v>1827</v>
      </c>
      <c r="G457" s="211"/>
      <c r="H457" s="214">
        <v>80</v>
      </c>
      <c r="I457" s="215"/>
      <c r="J457" s="211"/>
      <c r="K457" s="211"/>
      <c r="L457" s="216"/>
      <c r="M457" s="217"/>
      <c r="N457" s="218"/>
      <c r="O457" s="218"/>
      <c r="P457" s="218"/>
      <c r="Q457" s="218"/>
      <c r="R457" s="218"/>
      <c r="S457" s="218"/>
      <c r="T457" s="219"/>
      <c r="AT457" s="220" t="s">
        <v>227</v>
      </c>
      <c r="AU457" s="220" t="s">
        <v>84</v>
      </c>
      <c r="AV457" s="13" t="s">
        <v>86</v>
      </c>
      <c r="AW457" s="13" t="s">
        <v>33</v>
      </c>
      <c r="AX457" s="13" t="s">
        <v>77</v>
      </c>
      <c r="AY457" s="220" t="s">
        <v>132</v>
      </c>
    </row>
    <row r="458" spans="1:65" s="14" customFormat="1" ht="10">
      <c r="B458" s="221"/>
      <c r="C458" s="222"/>
      <c r="D458" s="200" t="s">
        <v>227</v>
      </c>
      <c r="E458" s="223" t="s">
        <v>1</v>
      </c>
      <c r="F458" s="224" t="s">
        <v>229</v>
      </c>
      <c r="G458" s="222"/>
      <c r="H458" s="225">
        <v>80</v>
      </c>
      <c r="I458" s="226"/>
      <c r="J458" s="222"/>
      <c r="K458" s="222"/>
      <c r="L458" s="227"/>
      <c r="M458" s="228"/>
      <c r="N458" s="229"/>
      <c r="O458" s="229"/>
      <c r="P458" s="229"/>
      <c r="Q458" s="229"/>
      <c r="R458" s="229"/>
      <c r="S458" s="229"/>
      <c r="T458" s="230"/>
      <c r="AT458" s="231" t="s">
        <v>227</v>
      </c>
      <c r="AU458" s="231" t="s">
        <v>84</v>
      </c>
      <c r="AV458" s="14" t="s">
        <v>153</v>
      </c>
      <c r="AW458" s="14" t="s">
        <v>33</v>
      </c>
      <c r="AX458" s="14" t="s">
        <v>84</v>
      </c>
      <c r="AY458" s="231" t="s">
        <v>132</v>
      </c>
    </row>
    <row r="459" spans="1:65" s="2" customFormat="1" ht="16.5" customHeight="1">
      <c r="A459" s="33"/>
      <c r="B459" s="34"/>
      <c r="C459" s="186" t="s">
        <v>552</v>
      </c>
      <c r="D459" s="186" t="s">
        <v>135</v>
      </c>
      <c r="E459" s="187" t="s">
        <v>1828</v>
      </c>
      <c r="F459" s="188" t="s">
        <v>1829</v>
      </c>
      <c r="G459" s="189" t="s">
        <v>237</v>
      </c>
      <c r="H459" s="190">
        <v>32</v>
      </c>
      <c r="I459" s="191"/>
      <c r="J459" s="192">
        <f>ROUND(I459*H459,2)</f>
        <v>0</v>
      </c>
      <c r="K459" s="193"/>
      <c r="L459" s="38"/>
      <c r="M459" s="194" t="s">
        <v>1</v>
      </c>
      <c r="N459" s="195" t="s">
        <v>42</v>
      </c>
      <c r="O459" s="70"/>
      <c r="P459" s="196">
        <f>O459*H459</f>
        <v>0</v>
      </c>
      <c r="Q459" s="196">
        <v>0</v>
      </c>
      <c r="R459" s="196">
        <f>Q459*H459</f>
        <v>0</v>
      </c>
      <c r="S459" s="196">
        <v>0</v>
      </c>
      <c r="T459" s="197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98" t="s">
        <v>182</v>
      </c>
      <c r="AT459" s="198" t="s">
        <v>135</v>
      </c>
      <c r="AU459" s="198" t="s">
        <v>84</v>
      </c>
      <c r="AY459" s="16" t="s">
        <v>132</v>
      </c>
      <c r="BE459" s="199">
        <f>IF(N459="základní",J459,0)</f>
        <v>0</v>
      </c>
      <c r="BF459" s="199">
        <f>IF(N459="snížená",J459,0)</f>
        <v>0</v>
      </c>
      <c r="BG459" s="199">
        <f>IF(N459="zákl. přenesená",J459,0)</f>
        <v>0</v>
      </c>
      <c r="BH459" s="199">
        <f>IF(N459="sníž. přenesená",J459,0)</f>
        <v>0</v>
      </c>
      <c r="BI459" s="199">
        <f>IF(N459="nulová",J459,0)</f>
        <v>0</v>
      </c>
      <c r="BJ459" s="16" t="s">
        <v>84</v>
      </c>
      <c r="BK459" s="199">
        <f>ROUND(I459*H459,2)</f>
        <v>0</v>
      </c>
      <c r="BL459" s="16" t="s">
        <v>182</v>
      </c>
      <c r="BM459" s="198" t="s">
        <v>555</v>
      </c>
    </row>
    <row r="460" spans="1:65" s="2" customFormat="1" ht="10">
      <c r="A460" s="33"/>
      <c r="B460" s="34"/>
      <c r="C460" s="35"/>
      <c r="D460" s="200" t="s">
        <v>141</v>
      </c>
      <c r="E460" s="35"/>
      <c r="F460" s="201" t="s">
        <v>1829</v>
      </c>
      <c r="G460" s="35"/>
      <c r="H460" s="35"/>
      <c r="I460" s="202"/>
      <c r="J460" s="35"/>
      <c r="K460" s="35"/>
      <c r="L460" s="38"/>
      <c r="M460" s="203"/>
      <c r="N460" s="204"/>
      <c r="O460" s="70"/>
      <c r="P460" s="70"/>
      <c r="Q460" s="70"/>
      <c r="R460" s="70"/>
      <c r="S460" s="70"/>
      <c r="T460" s="71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T460" s="16" t="s">
        <v>141</v>
      </c>
      <c r="AU460" s="16" t="s">
        <v>84</v>
      </c>
    </row>
    <row r="461" spans="1:65" s="13" customFormat="1" ht="10">
      <c r="B461" s="210"/>
      <c r="C461" s="211"/>
      <c r="D461" s="200" t="s">
        <v>227</v>
      </c>
      <c r="E461" s="212" t="s">
        <v>1</v>
      </c>
      <c r="F461" s="213" t="s">
        <v>1830</v>
      </c>
      <c r="G461" s="211"/>
      <c r="H461" s="214">
        <v>32</v>
      </c>
      <c r="I461" s="215"/>
      <c r="J461" s="211"/>
      <c r="K461" s="211"/>
      <c r="L461" s="216"/>
      <c r="M461" s="217"/>
      <c r="N461" s="218"/>
      <c r="O461" s="218"/>
      <c r="P461" s="218"/>
      <c r="Q461" s="218"/>
      <c r="R461" s="218"/>
      <c r="S461" s="218"/>
      <c r="T461" s="219"/>
      <c r="AT461" s="220" t="s">
        <v>227</v>
      </c>
      <c r="AU461" s="220" t="s">
        <v>84</v>
      </c>
      <c r="AV461" s="13" t="s">
        <v>86</v>
      </c>
      <c r="AW461" s="13" t="s">
        <v>33</v>
      </c>
      <c r="AX461" s="13" t="s">
        <v>77</v>
      </c>
      <c r="AY461" s="220" t="s">
        <v>132</v>
      </c>
    </row>
    <row r="462" spans="1:65" s="14" customFormat="1" ht="10">
      <c r="B462" s="221"/>
      <c r="C462" s="222"/>
      <c r="D462" s="200" t="s">
        <v>227</v>
      </c>
      <c r="E462" s="223" t="s">
        <v>1</v>
      </c>
      <c r="F462" s="224" t="s">
        <v>229</v>
      </c>
      <c r="G462" s="222"/>
      <c r="H462" s="225">
        <v>32</v>
      </c>
      <c r="I462" s="226"/>
      <c r="J462" s="222"/>
      <c r="K462" s="222"/>
      <c r="L462" s="227"/>
      <c r="M462" s="228"/>
      <c r="N462" s="229"/>
      <c r="O462" s="229"/>
      <c r="P462" s="229"/>
      <c r="Q462" s="229"/>
      <c r="R462" s="229"/>
      <c r="S462" s="229"/>
      <c r="T462" s="230"/>
      <c r="AT462" s="231" t="s">
        <v>227</v>
      </c>
      <c r="AU462" s="231" t="s">
        <v>84</v>
      </c>
      <c r="AV462" s="14" t="s">
        <v>153</v>
      </c>
      <c r="AW462" s="14" t="s">
        <v>33</v>
      </c>
      <c r="AX462" s="14" t="s">
        <v>84</v>
      </c>
      <c r="AY462" s="231" t="s">
        <v>132</v>
      </c>
    </row>
    <row r="463" spans="1:65" s="2" customFormat="1" ht="16.5" customHeight="1">
      <c r="A463" s="33"/>
      <c r="B463" s="34"/>
      <c r="C463" s="186" t="s">
        <v>376</v>
      </c>
      <c r="D463" s="186" t="s">
        <v>135</v>
      </c>
      <c r="E463" s="187" t="s">
        <v>1831</v>
      </c>
      <c r="F463" s="188" t="s">
        <v>1832</v>
      </c>
      <c r="G463" s="189" t="s">
        <v>237</v>
      </c>
      <c r="H463" s="190">
        <v>4</v>
      </c>
      <c r="I463" s="191"/>
      <c r="J463" s="192">
        <f>ROUND(I463*H463,2)</f>
        <v>0</v>
      </c>
      <c r="K463" s="193"/>
      <c r="L463" s="38"/>
      <c r="M463" s="194" t="s">
        <v>1</v>
      </c>
      <c r="N463" s="195" t="s">
        <v>42</v>
      </c>
      <c r="O463" s="70"/>
      <c r="P463" s="196">
        <f>O463*H463</f>
        <v>0</v>
      </c>
      <c r="Q463" s="196">
        <v>0</v>
      </c>
      <c r="R463" s="196">
        <f>Q463*H463</f>
        <v>0</v>
      </c>
      <c r="S463" s="196">
        <v>0</v>
      </c>
      <c r="T463" s="197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98" t="s">
        <v>182</v>
      </c>
      <c r="AT463" s="198" t="s">
        <v>135</v>
      </c>
      <c r="AU463" s="198" t="s">
        <v>84</v>
      </c>
      <c r="AY463" s="16" t="s">
        <v>132</v>
      </c>
      <c r="BE463" s="199">
        <f>IF(N463="základní",J463,0)</f>
        <v>0</v>
      </c>
      <c r="BF463" s="199">
        <f>IF(N463="snížená",J463,0)</f>
        <v>0</v>
      </c>
      <c r="BG463" s="199">
        <f>IF(N463="zákl. přenesená",J463,0)</f>
        <v>0</v>
      </c>
      <c r="BH463" s="199">
        <f>IF(N463="sníž. přenesená",J463,0)</f>
        <v>0</v>
      </c>
      <c r="BI463" s="199">
        <f>IF(N463="nulová",J463,0)</f>
        <v>0</v>
      </c>
      <c r="BJ463" s="16" t="s">
        <v>84</v>
      </c>
      <c r="BK463" s="199">
        <f>ROUND(I463*H463,2)</f>
        <v>0</v>
      </c>
      <c r="BL463" s="16" t="s">
        <v>182</v>
      </c>
      <c r="BM463" s="198" t="s">
        <v>559</v>
      </c>
    </row>
    <row r="464" spans="1:65" s="2" customFormat="1" ht="10">
      <c r="A464" s="33"/>
      <c r="B464" s="34"/>
      <c r="C464" s="35"/>
      <c r="D464" s="200" t="s">
        <v>141</v>
      </c>
      <c r="E464" s="35"/>
      <c r="F464" s="201" t="s">
        <v>1832</v>
      </c>
      <c r="G464" s="35"/>
      <c r="H464" s="35"/>
      <c r="I464" s="202"/>
      <c r="J464" s="35"/>
      <c r="K464" s="35"/>
      <c r="L464" s="38"/>
      <c r="M464" s="203"/>
      <c r="N464" s="204"/>
      <c r="O464" s="70"/>
      <c r="P464" s="70"/>
      <c r="Q464" s="70"/>
      <c r="R464" s="70"/>
      <c r="S464" s="70"/>
      <c r="T464" s="71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T464" s="16" t="s">
        <v>141</v>
      </c>
      <c r="AU464" s="16" t="s">
        <v>84</v>
      </c>
    </row>
    <row r="465" spans="1:65" s="13" customFormat="1" ht="10">
      <c r="B465" s="210"/>
      <c r="C465" s="211"/>
      <c r="D465" s="200" t="s">
        <v>227</v>
      </c>
      <c r="E465" s="212" t="s">
        <v>1</v>
      </c>
      <c r="F465" s="213" t="s">
        <v>1833</v>
      </c>
      <c r="G465" s="211"/>
      <c r="H465" s="214">
        <v>4</v>
      </c>
      <c r="I465" s="215"/>
      <c r="J465" s="211"/>
      <c r="K465" s="211"/>
      <c r="L465" s="216"/>
      <c r="M465" s="217"/>
      <c r="N465" s="218"/>
      <c r="O465" s="218"/>
      <c r="P465" s="218"/>
      <c r="Q465" s="218"/>
      <c r="R465" s="218"/>
      <c r="S465" s="218"/>
      <c r="T465" s="219"/>
      <c r="AT465" s="220" t="s">
        <v>227</v>
      </c>
      <c r="AU465" s="220" t="s">
        <v>84</v>
      </c>
      <c r="AV465" s="13" t="s">
        <v>86</v>
      </c>
      <c r="AW465" s="13" t="s">
        <v>33</v>
      </c>
      <c r="AX465" s="13" t="s">
        <v>77</v>
      </c>
      <c r="AY465" s="220" t="s">
        <v>132</v>
      </c>
    </row>
    <row r="466" spans="1:65" s="14" customFormat="1" ht="10">
      <c r="B466" s="221"/>
      <c r="C466" s="222"/>
      <c r="D466" s="200" t="s">
        <v>227</v>
      </c>
      <c r="E466" s="223" t="s">
        <v>1</v>
      </c>
      <c r="F466" s="224" t="s">
        <v>229</v>
      </c>
      <c r="G466" s="222"/>
      <c r="H466" s="225">
        <v>4</v>
      </c>
      <c r="I466" s="226"/>
      <c r="J466" s="222"/>
      <c r="K466" s="222"/>
      <c r="L466" s="227"/>
      <c r="M466" s="228"/>
      <c r="N466" s="229"/>
      <c r="O466" s="229"/>
      <c r="P466" s="229"/>
      <c r="Q466" s="229"/>
      <c r="R466" s="229"/>
      <c r="S466" s="229"/>
      <c r="T466" s="230"/>
      <c r="AT466" s="231" t="s">
        <v>227</v>
      </c>
      <c r="AU466" s="231" t="s">
        <v>84</v>
      </c>
      <c r="AV466" s="14" t="s">
        <v>153</v>
      </c>
      <c r="AW466" s="14" t="s">
        <v>33</v>
      </c>
      <c r="AX466" s="14" t="s">
        <v>84</v>
      </c>
      <c r="AY466" s="231" t="s">
        <v>132</v>
      </c>
    </row>
    <row r="467" spans="1:65" s="2" customFormat="1" ht="16.5" customHeight="1">
      <c r="A467" s="33"/>
      <c r="B467" s="34"/>
      <c r="C467" s="186" t="s">
        <v>561</v>
      </c>
      <c r="D467" s="186" t="s">
        <v>135</v>
      </c>
      <c r="E467" s="187" t="s">
        <v>1834</v>
      </c>
      <c r="F467" s="188" t="s">
        <v>1835</v>
      </c>
      <c r="G467" s="189" t="s">
        <v>237</v>
      </c>
      <c r="H467" s="190">
        <v>4</v>
      </c>
      <c r="I467" s="191"/>
      <c r="J467" s="192">
        <f>ROUND(I467*H467,2)</f>
        <v>0</v>
      </c>
      <c r="K467" s="193"/>
      <c r="L467" s="38"/>
      <c r="M467" s="194" t="s">
        <v>1</v>
      </c>
      <c r="N467" s="195" t="s">
        <v>42</v>
      </c>
      <c r="O467" s="70"/>
      <c r="P467" s="196">
        <f>O467*H467</f>
        <v>0</v>
      </c>
      <c r="Q467" s="196">
        <v>0</v>
      </c>
      <c r="R467" s="196">
        <f>Q467*H467</f>
        <v>0</v>
      </c>
      <c r="S467" s="196">
        <v>0</v>
      </c>
      <c r="T467" s="197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98" t="s">
        <v>182</v>
      </c>
      <c r="AT467" s="198" t="s">
        <v>135</v>
      </c>
      <c r="AU467" s="198" t="s">
        <v>84</v>
      </c>
      <c r="AY467" s="16" t="s">
        <v>132</v>
      </c>
      <c r="BE467" s="199">
        <f>IF(N467="základní",J467,0)</f>
        <v>0</v>
      </c>
      <c r="BF467" s="199">
        <f>IF(N467="snížená",J467,0)</f>
        <v>0</v>
      </c>
      <c r="BG467" s="199">
        <f>IF(N467="zákl. přenesená",J467,0)</f>
        <v>0</v>
      </c>
      <c r="BH467" s="199">
        <f>IF(N467="sníž. přenesená",J467,0)</f>
        <v>0</v>
      </c>
      <c r="BI467" s="199">
        <f>IF(N467="nulová",J467,0)</f>
        <v>0</v>
      </c>
      <c r="BJ467" s="16" t="s">
        <v>84</v>
      </c>
      <c r="BK467" s="199">
        <f>ROUND(I467*H467,2)</f>
        <v>0</v>
      </c>
      <c r="BL467" s="16" t="s">
        <v>182</v>
      </c>
      <c r="BM467" s="198" t="s">
        <v>564</v>
      </c>
    </row>
    <row r="468" spans="1:65" s="2" customFormat="1" ht="10">
      <c r="A468" s="33"/>
      <c r="B468" s="34"/>
      <c r="C468" s="35"/>
      <c r="D468" s="200" t="s">
        <v>141</v>
      </c>
      <c r="E468" s="35"/>
      <c r="F468" s="201" t="s">
        <v>1835</v>
      </c>
      <c r="G468" s="35"/>
      <c r="H468" s="35"/>
      <c r="I468" s="202"/>
      <c r="J468" s="35"/>
      <c r="K468" s="35"/>
      <c r="L468" s="38"/>
      <c r="M468" s="203"/>
      <c r="N468" s="204"/>
      <c r="O468" s="70"/>
      <c r="P468" s="70"/>
      <c r="Q468" s="70"/>
      <c r="R468" s="70"/>
      <c r="S468" s="70"/>
      <c r="T468" s="71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T468" s="16" t="s">
        <v>141</v>
      </c>
      <c r="AU468" s="16" t="s">
        <v>84</v>
      </c>
    </row>
    <row r="469" spans="1:65" s="13" customFormat="1" ht="10">
      <c r="B469" s="210"/>
      <c r="C469" s="211"/>
      <c r="D469" s="200" t="s">
        <v>227</v>
      </c>
      <c r="E469" s="212" t="s">
        <v>1</v>
      </c>
      <c r="F469" s="213" t="s">
        <v>1833</v>
      </c>
      <c r="G469" s="211"/>
      <c r="H469" s="214">
        <v>4</v>
      </c>
      <c r="I469" s="215"/>
      <c r="J469" s="211"/>
      <c r="K469" s="211"/>
      <c r="L469" s="216"/>
      <c r="M469" s="217"/>
      <c r="N469" s="218"/>
      <c r="O469" s="218"/>
      <c r="P469" s="218"/>
      <c r="Q469" s="218"/>
      <c r="R469" s="218"/>
      <c r="S469" s="218"/>
      <c r="T469" s="219"/>
      <c r="AT469" s="220" t="s">
        <v>227</v>
      </c>
      <c r="AU469" s="220" t="s">
        <v>84</v>
      </c>
      <c r="AV469" s="13" t="s">
        <v>86</v>
      </c>
      <c r="AW469" s="13" t="s">
        <v>33</v>
      </c>
      <c r="AX469" s="13" t="s">
        <v>77</v>
      </c>
      <c r="AY469" s="220" t="s">
        <v>132</v>
      </c>
    </row>
    <row r="470" spans="1:65" s="14" customFormat="1" ht="10">
      <c r="B470" s="221"/>
      <c r="C470" s="222"/>
      <c r="D470" s="200" t="s">
        <v>227</v>
      </c>
      <c r="E470" s="223" t="s">
        <v>1</v>
      </c>
      <c r="F470" s="224" t="s">
        <v>229</v>
      </c>
      <c r="G470" s="222"/>
      <c r="H470" s="225">
        <v>4</v>
      </c>
      <c r="I470" s="226"/>
      <c r="J470" s="222"/>
      <c r="K470" s="222"/>
      <c r="L470" s="227"/>
      <c r="M470" s="228"/>
      <c r="N470" s="229"/>
      <c r="O470" s="229"/>
      <c r="P470" s="229"/>
      <c r="Q470" s="229"/>
      <c r="R470" s="229"/>
      <c r="S470" s="229"/>
      <c r="T470" s="230"/>
      <c r="AT470" s="231" t="s">
        <v>227</v>
      </c>
      <c r="AU470" s="231" t="s">
        <v>84</v>
      </c>
      <c r="AV470" s="14" t="s">
        <v>153</v>
      </c>
      <c r="AW470" s="14" t="s">
        <v>33</v>
      </c>
      <c r="AX470" s="14" t="s">
        <v>84</v>
      </c>
      <c r="AY470" s="231" t="s">
        <v>132</v>
      </c>
    </row>
    <row r="471" spans="1:65" s="2" customFormat="1" ht="16.5" customHeight="1">
      <c r="A471" s="33"/>
      <c r="B471" s="34"/>
      <c r="C471" s="186" t="s">
        <v>380</v>
      </c>
      <c r="D471" s="186" t="s">
        <v>135</v>
      </c>
      <c r="E471" s="187" t="s">
        <v>1836</v>
      </c>
      <c r="F471" s="188" t="s">
        <v>1837</v>
      </c>
      <c r="G471" s="189" t="s">
        <v>237</v>
      </c>
      <c r="H471" s="190">
        <v>2</v>
      </c>
      <c r="I471" s="191"/>
      <c r="J471" s="192">
        <f>ROUND(I471*H471,2)</f>
        <v>0</v>
      </c>
      <c r="K471" s="193"/>
      <c r="L471" s="38"/>
      <c r="M471" s="194" t="s">
        <v>1</v>
      </c>
      <c r="N471" s="195" t="s">
        <v>42</v>
      </c>
      <c r="O471" s="70"/>
      <c r="P471" s="196">
        <f>O471*H471</f>
        <v>0</v>
      </c>
      <c r="Q471" s="196">
        <v>0</v>
      </c>
      <c r="R471" s="196">
        <f>Q471*H471</f>
        <v>0</v>
      </c>
      <c r="S471" s="196">
        <v>0</v>
      </c>
      <c r="T471" s="197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98" t="s">
        <v>182</v>
      </c>
      <c r="AT471" s="198" t="s">
        <v>135</v>
      </c>
      <c r="AU471" s="198" t="s">
        <v>84</v>
      </c>
      <c r="AY471" s="16" t="s">
        <v>132</v>
      </c>
      <c r="BE471" s="199">
        <f>IF(N471="základní",J471,0)</f>
        <v>0</v>
      </c>
      <c r="BF471" s="199">
        <f>IF(N471="snížená",J471,0)</f>
        <v>0</v>
      </c>
      <c r="BG471" s="199">
        <f>IF(N471="zákl. přenesená",J471,0)</f>
        <v>0</v>
      </c>
      <c r="BH471" s="199">
        <f>IF(N471="sníž. přenesená",J471,0)</f>
        <v>0</v>
      </c>
      <c r="BI471" s="199">
        <f>IF(N471="nulová",J471,0)</f>
        <v>0</v>
      </c>
      <c r="BJ471" s="16" t="s">
        <v>84</v>
      </c>
      <c r="BK471" s="199">
        <f>ROUND(I471*H471,2)</f>
        <v>0</v>
      </c>
      <c r="BL471" s="16" t="s">
        <v>182</v>
      </c>
      <c r="BM471" s="198" t="s">
        <v>567</v>
      </c>
    </row>
    <row r="472" spans="1:65" s="2" customFormat="1" ht="10">
      <c r="A472" s="33"/>
      <c r="B472" s="34"/>
      <c r="C472" s="35"/>
      <c r="D472" s="200" t="s">
        <v>141</v>
      </c>
      <c r="E472" s="35"/>
      <c r="F472" s="201" t="s">
        <v>1837</v>
      </c>
      <c r="G472" s="35"/>
      <c r="H472" s="35"/>
      <c r="I472" s="202"/>
      <c r="J472" s="35"/>
      <c r="K472" s="35"/>
      <c r="L472" s="38"/>
      <c r="M472" s="203"/>
      <c r="N472" s="204"/>
      <c r="O472" s="70"/>
      <c r="P472" s="70"/>
      <c r="Q472" s="70"/>
      <c r="R472" s="70"/>
      <c r="S472" s="70"/>
      <c r="T472" s="71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T472" s="16" t="s">
        <v>141</v>
      </c>
      <c r="AU472" s="16" t="s">
        <v>84</v>
      </c>
    </row>
    <row r="473" spans="1:65" s="13" customFormat="1" ht="10">
      <c r="B473" s="210"/>
      <c r="C473" s="211"/>
      <c r="D473" s="200" t="s">
        <v>227</v>
      </c>
      <c r="E473" s="212" t="s">
        <v>1</v>
      </c>
      <c r="F473" s="213" t="s">
        <v>1686</v>
      </c>
      <c r="G473" s="211"/>
      <c r="H473" s="214">
        <v>2</v>
      </c>
      <c r="I473" s="215"/>
      <c r="J473" s="211"/>
      <c r="K473" s="211"/>
      <c r="L473" s="216"/>
      <c r="M473" s="217"/>
      <c r="N473" s="218"/>
      <c r="O473" s="218"/>
      <c r="P473" s="218"/>
      <c r="Q473" s="218"/>
      <c r="R473" s="218"/>
      <c r="S473" s="218"/>
      <c r="T473" s="219"/>
      <c r="AT473" s="220" t="s">
        <v>227</v>
      </c>
      <c r="AU473" s="220" t="s">
        <v>84</v>
      </c>
      <c r="AV473" s="13" t="s">
        <v>86</v>
      </c>
      <c r="AW473" s="13" t="s">
        <v>33</v>
      </c>
      <c r="AX473" s="13" t="s">
        <v>77</v>
      </c>
      <c r="AY473" s="220" t="s">
        <v>132</v>
      </c>
    </row>
    <row r="474" spans="1:65" s="14" customFormat="1" ht="10">
      <c r="B474" s="221"/>
      <c r="C474" s="222"/>
      <c r="D474" s="200" t="s">
        <v>227</v>
      </c>
      <c r="E474" s="223" t="s">
        <v>1</v>
      </c>
      <c r="F474" s="224" t="s">
        <v>229</v>
      </c>
      <c r="G474" s="222"/>
      <c r="H474" s="225">
        <v>2</v>
      </c>
      <c r="I474" s="226"/>
      <c r="J474" s="222"/>
      <c r="K474" s="222"/>
      <c r="L474" s="227"/>
      <c r="M474" s="228"/>
      <c r="N474" s="229"/>
      <c r="O474" s="229"/>
      <c r="P474" s="229"/>
      <c r="Q474" s="229"/>
      <c r="R474" s="229"/>
      <c r="S474" s="229"/>
      <c r="T474" s="230"/>
      <c r="AT474" s="231" t="s">
        <v>227</v>
      </c>
      <c r="AU474" s="231" t="s">
        <v>84</v>
      </c>
      <c r="AV474" s="14" t="s">
        <v>153</v>
      </c>
      <c r="AW474" s="14" t="s">
        <v>33</v>
      </c>
      <c r="AX474" s="14" t="s">
        <v>84</v>
      </c>
      <c r="AY474" s="231" t="s">
        <v>132</v>
      </c>
    </row>
    <row r="475" spans="1:65" s="2" customFormat="1" ht="16.5" customHeight="1">
      <c r="A475" s="33"/>
      <c r="B475" s="34"/>
      <c r="C475" s="186" t="s">
        <v>570</v>
      </c>
      <c r="D475" s="186" t="s">
        <v>135</v>
      </c>
      <c r="E475" s="187" t="s">
        <v>1838</v>
      </c>
      <c r="F475" s="188" t="s">
        <v>1839</v>
      </c>
      <c r="G475" s="189" t="s">
        <v>237</v>
      </c>
      <c r="H475" s="190">
        <v>2</v>
      </c>
      <c r="I475" s="191"/>
      <c r="J475" s="192">
        <f>ROUND(I475*H475,2)</f>
        <v>0</v>
      </c>
      <c r="K475" s="193"/>
      <c r="L475" s="38"/>
      <c r="M475" s="194" t="s">
        <v>1</v>
      </c>
      <c r="N475" s="195" t="s">
        <v>42</v>
      </c>
      <c r="O475" s="70"/>
      <c r="P475" s="196">
        <f>O475*H475</f>
        <v>0</v>
      </c>
      <c r="Q475" s="196">
        <v>0</v>
      </c>
      <c r="R475" s="196">
        <f>Q475*H475</f>
        <v>0</v>
      </c>
      <c r="S475" s="196">
        <v>0</v>
      </c>
      <c r="T475" s="197">
        <f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98" t="s">
        <v>182</v>
      </c>
      <c r="AT475" s="198" t="s">
        <v>135</v>
      </c>
      <c r="AU475" s="198" t="s">
        <v>84</v>
      </c>
      <c r="AY475" s="16" t="s">
        <v>132</v>
      </c>
      <c r="BE475" s="199">
        <f>IF(N475="základní",J475,0)</f>
        <v>0</v>
      </c>
      <c r="BF475" s="199">
        <f>IF(N475="snížená",J475,0)</f>
        <v>0</v>
      </c>
      <c r="BG475" s="199">
        <f>IF(N475="zákl. přenesená",J475,0)</f>
        <v>0</v>
      </c>
      <c r="BH475" s="199">
        <f>IF(N475="sníž. přenesená",J475,0)</f>
        <v>0</v>
      </c>
      <c r="BI475" s="199">
        <f>IF(N475="nulová",J475,0)</f>
        <v>0</v>
      </c>
      <c r="BJ475" s="16" t="s">
        <v>84</v>
      </c>
      <c r="BK475" s="199">
        <f>ROUND(I475*H475,2)</f>
        <v>0</v>
      </c>
      <c r="BL475" s="16" t="s">
        <v>182</v>
      </c>
      <c r="BM475" s="198" t="s">
        <v>573</v>
      </c>
    </row>
    <row r="476" spans="1:65" s="2" customFormat="1" ht="10">
      <c r="A476" s="33"/>
      <c r="B476" s="34"/>
      <c r="C476" s="35"/>
      <c r="D476" s="200" t="s">
        <v>141</v>
      </c>
      <c r="E476" s="35"/>
      <c r="F476" s="201" t="s">
        <v>1839</v>
      </c>
      <c r="G476" s="35"/>
      <c r="H476" s="35"/>
      <c r="I476" s="202"/>
      <c r="J476" s="35"/>
      <c r="K476" s="35"/>
      <c r="L476" s="38"/>
      <c r="M476" s="203"/>
      <c r="N476" s="204"/>
      <c r="O476" s="70"/>
      <c r="P476" s="70"/>
      <c r="Q476" s="70"/>
      <c r="R476" s="70"/>
      <c r="S476" s="70"/>
      <c r="T476" s="71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T476" s="16" t="s">
        <v>141</v>
      </c>
      <c r="AU476" s="16" t="s">
        <v>84</v>
      </c>
    </row>
    <row r="477" spans="1:65" s="13" customFormat="1" ht="10">
      <c r="B477" s="210"/>
      <c r="C477" s="211"/>
      <c r="D477" s="200" t="s">
        <v>227</v>
      </c>
      <c r="E477" s="212" t="s">
        <v>1</v>
      </c>
      <c r="F477" s="213" t="s">
        <v>1686</v>
      </c>
      <c r="G477" s="211"/>
      <c r="H477" s="214">
        <v>2</v>
      </c>
      <c r="I477" s="215"/>
      <c r="J477" s="211"/>
      <c r="K477" s="211"/>
      <c r="L477" s="216"/>
      <c r="M477" s="217"/>
      <c r="N477" s="218"/>
      <c r="O477" s="218"/>
      <c r="P477" s="218"/>
      <c r="Q477" s="218"/>
      <c r="R477" s="218"/>
      <c r="S477" s="218"/>
      <c r="T477" s="219"/>
      <c r="AT477" s="220" t="s">
        <v>227</v>
      </c>
      <c r="AU477" s="220" t="s">
        <v>84</v>
      </c>
      <c r="AV477" s="13" t="s">
        <v>86</v>
      </c>
      <c r="AW477" s="13" t="s">
        <v>33</v>
      </c>
      <c r="AX477" s="13" t="s">
        <v>77</v>
      </c>
      <c r="AY477" s="220" t="s">
        <v>132</v>
      </c>
    </row>
    <row r="478" spans="1:65" s="14" customFormat="1" ht="10">
      <c r="B478" s="221"/>
      <c r="C478" s="222"/>
      <c r="D478" s="200" t="s">
        <v>227</v>
      </c>
      <c r="E478" s="223" t="s">
        <v>1</v>
      </c>
      <c r="F478" s="224" t="s">
        <v>229</v>
      </c>
      <c r="G478" s="222"/>
      <c r="H478" s="225">
        <v>2</v>
      </c>
      <c r="I478" s="226"/>
      <c r="J478" s="222"/>
      <c r="K478" s="222"/>
      <c r="L478" s="227"/>
      <c r="M478" s="228"/>
      <c r="N478" s="229"/>
      <c r="O478" s="229"/>
      <c r="P478" s="229"/>
      <c r="Q478" s="229"/>
      <c r="R478" s="229"/>
      <c r="S478" s="229"/>
      <c r="T478" s="230"/>
      <c r="AT478" s="231" t="s">
        <v>227</v>
      </c>
      <c r="AU478" s="231" t="s">
        <v>84</v>
      </c>
      <c r="AV478" s="14" t="s">
        <v>153</v>
      </c>
      <c r="AW478" s="14" t="s">
        <v>33</v>
      </c>
      <c r="AX478" s="14" t="s">
        <v>84</v>
      </c>
      <c r="AY478" s="231" t="s">
        <v>132</v>
      </c>
    </row>
    <row r="479" spans="1:65" s="2" customFormat="1" ht="16.5" customHeight="1">
      <c r="A479" s="33"/>
      <c r="B479" s="34"/>
      <c r="C479" s="186" t="s">
        <v>383</v>
      </c>
      <c r="D479" s="186" t="s">
        <v>135</v>
      </c>
      <c r="E479" s="187" t="s">
        <v>1840</v>
      </c>
      <c r="F479" s="188" t="s">
        <v>1841</v>
      </c>
      <c r="G479" s="189" t="s">
        <v>237</v>
      </c>
      <c r="H479" s="190">
        <v>8</v>
      </c>
      <c r="I479" s="191"/>
      <c r="J479" s="192">
        <f>ROUND(I479*H479,2)</f>
        <v>0</v>
      </c>
      <c r="K479" s="193"/>
      <c r="L479" s="38"/>
      <c r="M479" s="194" t="s">
        <v>1</v>
      </c>
      <c r="N479" s="195" t="s">
        <v>42</v>
      </c>
      <c r="O479" s="70"/>
      <c r="P479" s="196">
        <f>O479*H479</f>
        <v>0</v>
      </c>
      <c r="Q479" s="196">
        <v>0</v>
      </c>
      <c r="R479" s="196">
        <f>Q479*H479</f>
        <v>0</v>
      </c>
      <c r="S479" s="196">
        <v>0</v>
      </c>
      <c r="T479" s="197">
        <f>S479*H479</f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98" t="s">
        <v>182</v>
      </c>
      <c r="AT479" s="198" t="s">
        <v>135</v>
      </c>
      <c r="AU479" s="198" t="s">
        <v>84</v>
      </c>
      <c r="AY479" s="16" t="s">
        <v>132</v>
      </c>
      <c r="BE479" s="199">
        <f>IF(N479="základní",J479,0)</f>
        <v>0</v>
      </c>
      <c r="BF479" s="199">
        <f>IF(N479="snížená",J479,0)</f>
        <v>0</v>
      </c>
      <c r="BG479" s="199">
        <f>IF(N479="zákl. přenesená",J479,0)</f>
        <v>0</v>
      </c>
      <c r="BH479" s="199">
        <f>IF(N479="sníž. přenesená",J479,0)</f>
        <v>0</v>
      </c>
      <c r="BI479" s="199">
        <f>IF(N479="nulová",J479,0)</f>
        <v>0</v>
      </c>
      <c r="BJ479" s="16" t="s">
        <v>84</v>
      </c>
      <c r="BK479" s="199">
        <f>ROUND(I479*H479,2)</f>
        <v>0</v>
      </c>
      <c r="BL479" s="16" t="s">
        <v>182</v>
      </c>
      <c r="BM479" s="198" t="s">
        <v>578</v>
      </c>
    </row>
    <row r="480" spans="1:65" s="2" customFormat="1" ht="10">
      <c r="A480" s="33"/>
      <c r="B480" s="34"/>
      <c r="C480" s="35"/>
      <c r="D480" s="200" t="s">
        <v>141</v>
      </c>
      <c r="E480" s="35"/>
      <c r="F480" s="201" t="s">
        <v>1841</v>
      </c>
      <c r="G480" s="35"/>
      <c r="H480" s="35"/>
      <c r="I480" s="202"/>
      <c r="J480" s="35"/>
      <c r="K480" s="35"/>
      <c r="L480" s="38"/>
      <c r="M480" s="203"/>
      <c r="N480" s="204"/>
      <c r="O480" s="70"/>
      <c r="P480" s="70"/>
      <c r="Q480" s="70"/>
      <c r="R480" s="70"/>
      <c r="S480" s="70"/>
      <c r="T480" s="71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T480" s="16" t="s">
        <v>141</v>
      </c>
      <c r="AU480" s="16" t="s">
        <v>84</v>
      </c>
    </row>
    <row r="481" spans="1:65" s="13" customFormat="1" ht="10">
      <c r="B481" s="210"/>
      <c r="C481" s="211"/>
      <c r="D481" s="200" t="s">
        <v>227</v>
      </c>
      <c r="E481" s="212" t="s">
        <v>1</v>
      </c>
      <c r="F481" s="213" t="s">
        <v>1842</v>
      </c>
      <c r="G481" s="211"/>
      <c r="H481" s="214">
        <v>8</v>
      </c>
      <c r="I481" s="215"/>
      <c r="J481" s="211"/>
      <c r="K481" s="211"/>
      <c r="L481" s="216"/>
      <c r="M481" s="217"/>
      <c r="N481" s="218"/>
      <c r="O481" s="218"/>
      <c r="P481" s="218"/>
      <c r="Q481" s="218"/>
      <c r="R481" s="218"/>
      <c r="S481" s="218"/>
      <c r="T481" s="219"/>
      <c r="AT481" s="220" t="s">
        <v>227</v>
      </c>
      <c r="AU481" s="220" t="s">
        <v>84</v>
      </c>
      <c r="AV481" s="13" t="s">
        <v>86</v>
      </c>
      <c r="AW481" s="13" t="s">
        <v>33</v>
      </c>
      <c r="AX481" s="13" t="s">
        <v>77</v>
      </c>
      <c r="AY481" s="220" t="s">
        <v>132</v>
      </c>
    </row>
    <row r="482" spans="1:65" s="14" customFormat="1" ht="10">
      <c r="B482" s="221"/>
      <c r="C482" s="222"/>
      <c r="D482" s="200" t="s">
        <v>227</v>
      </c>
      <c r="E482" s="223" t="s">
        <v>1</v>
      </c>
      <c r="F482" s="224" t="s">
        <v>229</v>
      </c>
      <c r="G482" s="222"/>
      <c r="H482" s="225">
        <v>8</v>
      </c>
      <c r="I482" s="226"/>
      <c r="J482" s="222"/>
      <c r="K482" s="222"/>
      <c r="L482" s="227"/>
      <c r="M482" s="228"/>
      <c r="N482" s="229"/>
      <c r="O482" s="229"/>
      <c r="P482" s="229"/>
      <c r="Q482" s="229"/>
      <c r="R482" s="229"/>
      <c r="S482" s="229"/>
      <c r="T482" s="230"/>
      <c r="AT482" s="231" t="s">
        <v>227</v>
      </c>
      <c r="AU482" s="231" t="s">
        <v>84</v>
      </c>
      <c r="AV482" s="14" t="s">
        <v>153</v>
      </c>
      <c r="AW482" s="14" t="s">
        <v>33</v>
      </c>
      <c r="AX482" s="14" t="s">
        <v>84</v>
      </c>
      <c r="AY482" s="231" t="s">
        <v>132</v>
      </c>
    </row>
    <row r="483" spans="1:65" s="2" customFormat="1" ht="16.5" customHeight="1">
      <c r="A483" s="33"/>
      <c r="B483" s="34"/>
      <c r="C483" s="186" t="s">
        <v>580</v>
      </c>
      <c r="D483" s="186" t="s">
        <v>135</v>
      </c>
      <c r="E483" s="187" t="s">
        <v>1843</v>
      </c>
      <c r="F483" s="188" t="s">
        <v>1844</v>
      </c>
      <c r="G483" s="189" t="s">
        <v>237</v>
      </c>
      <c r="H483" s="190">
        <v>2</v>
      </c>
      <c r="I483" s="191"/>
      <c r="J483" s="192">
        <f>ROUND(I483*H483,2)</f>
        <v>0</v>
      </c>
      <c r="K483" s="193"/>
      <c r="L483" s="38"/>
      <c r="M483" s="194" t="s">
        <v>1</v>
      </c>
      <c r="N483" s="195" t="s">
        <v>42</v>
      </c>
      <c r="O483" s="70"/>
      <c r="P483" s="196">
        <f>O483*H483</f>
        <v>0</v>
      </c>
      <c r="Q483" s="196">
        <v>0</v>
      </c>
      <c r="R483" s="196">
        <f>Q483*H483</f>
        <v>0</v>
      </c>
      <c r="S483" s="196">
        <v>0</v>
      </c>
      <c r="T483" s="197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98" t="s">
        <v>182</v>
      </c>
      <c r="AT483" s="198" t="s">
        <v>135</v>
      </c>
      <c r="AU483" s="198" t="s">
        <v>84</v>
      </c>
      <c r="AY483" s="16" t="s">
        <v>132</v>
      </c>
      <c r="BE483" s="199">
        <f>IF(N483="základní",J483,0)</f>
        <v>0</v>
      </c>
      <c r="BF483" s="199">
        <f>IF(N483="snížená",J483,0)</f>
        <v>0</v>
      </c>
      <c r="BG483" s="199">
        <f>IF(N483="zákl. přenesená",J483,0)</f>
        <v>0</v>
      </c>
      <c r="BH483" s="199">
        <f>IF(N483="sníž. přenesená",J483,0)</f>
        <v>0</v>
      </c>
      <c r="BI483" s="199">
        <f>IF(N483="nulová",J483,0)</f>
        <v>0</v>
      </c>
      <c r="BJ483" s="16" t="s">
        <v>84</v>
      </c>
      <c r="BK483" s="199">
        <f>ROUND(I483*H483,2)</f>
        <v>0</v>
      </c>
      <c r="BL483" s="16" t="s">
        <v>182</v>
      </c>
      <c r="BM483" s="198" t="s">
        <v>583</v>
      </c>
    </row>
    <row r="484" spans="1:65" s="2" customFormat="1" ht="10">
      <c r="A484" s="33"/>
      <c r="B484" s="34"/>
      <c r="C484" s="35"/>
      <c r="D484" s="200" t="s">
        <v>141</v>
      </c>
      <c r="E484" s="35"/>
      <c r="F484" s="201" t="s">
        <v>1844</v>
      </c>
      <c r="G484" s="35"/>
      <c r="H484" s="35"/>
      <c r="I484" s="202"/>
      <c r="J484" s="35"/>
      <c r="K484" s="35"/>
      <c r="L484" s="38"/>
      <c r="M484" s="203"/>
      <c r="N484" s="204"/>
      <c r="O484" s="70"/>
      <c r="P484" s="70"/>
      <c r="Q484" s="70"/>
      <c r="R484" s="70"/>
      <c r="S484" s="70"/>
      <c r="T484" s="71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T484" s="16" t="s">
        <v>141</v>
      </c>
      <c r="AU484" s="16" t="s">
        <v>84</v>
      </c>
    </row>
    <row r="485" spans="1:65" s="13" customFormat="1" ht="10">
      <c r="B485" s="210"/>
      <c r="C485" s="211"/>
      <c r="D485" s="200" t="s">
        <v>227</v>
      </c>
      <c r="E485" s="212" t="s">
        <v>1</v>
      </c>
      <c r="F485" s="213" t="s">
        <v>1686</v>
      </c>
      <c r="G485" s="211"/>
      <c r="H485" s="214">
        <v>2</v>
      </c>
      <c r="I485" s="215"/>
      <c r="J485" s="211"/>
      <c r="K485" s="211"/>
      <c r="L485" s="216"/>
      <c r="M485" s="217"/>
      <c r="N485" s="218"/>
      <c r="O485" s="218"/>
      <c r="P485" s="218"/>
      <c r="Q485" s="218"/>
      <c r="R485" s="218"/>
      <c r="S485" s="218"/>
      <c r="T485" s="219"/>
      <c r="AT485" s="220" t="s">
        <v>227</v>
      </c>
      <c r="AU485" s="220" t="s">
        <v>84</v>
      </c>
      <c r="AV485" s="13" t="s">
        <v>86</v>
      </c>
      <c r="AW485" s="13" t="s">
        <v>33</v>
      </c>
      <c r="AX485" s="13" t="s">
        <v>77</v>
      </c>
      <c r="AY485" s="220" t="s">
        <v>132</v>
      </c>
    </row>
    <row r="486" spans="1:65" s="14" customFormat="1" ht="10">
      <c r="B486" s="221"/>
      <c r="C486" s="222"/>
      <c r="D486" s="200" t="s">
        <v>227</v>
      </c>
      <c r="E486" s="223" t="s">
        <v>1</v>
      </c>
      <c r="F486" s="224" t="s">
        <v>229</v>
      </c>
      <c r="G486" s="222"/>
      <c r="H486" s="225">
        <v>2</v>
      </c>
      <c r="I486" s="226"/>
      <c r="J486" s="222"/>
      <c r="K486" s="222"/>
      <c r="L486" s="227"/>
      <c r="M486" s="228"/>
      <c r="N486" s="229"/>
      <c r="O486" s="229"/>
      <c r="P486" s="229"/>
      <c r="Q486" s="229"/>
      <c r="R486" s="229"/>
      <c r="S486" s="229"/>
      <c r="T486" s="230"/>
      <c r="AT486" s="231" t="s">
        <v>227</v>
      </c>
      <c r="AU486" s="231" t="s">
        <v>84</v>
      </c>
      <c r="AV486" s="14" t="s">
        <v>153</v>
      </c>
      <c r="AW486" s="14" t="s">
        <v>33</v>
      </c>
      <c r="AX486" s="14" t="s">
        <v>84</v>
      </c>
      <c r="AY486" s="231" t="s">
        <v>132</v>
      </c>
    </row>
    <row r="487" spans="1:65" s="2" customFormat="1" ht="16.5" customHeight="1">
      <c r="A487" s="33"/>
      <c r="B487" s="34"/>
      <c r="C487" s="186" t="s">
        <v>391</v>
      </c>
      <c r="D487" s="186" t="s">
        <v>135</v>
      </c>
      <c r="E487" s="187" t="s">
        <v>1845</v>
      </c>
      <c r="F487" s="188" t="s">
        <v>1846</v>
      </c>
      <c r="G487" s="189" t="s">
        <v>237</v>
      </c>
      <c r="H487" s="190">
        <v>1</v>
      </c>
      <c r="I487" s="191"/>
      <c r="J487" s="192">
        <f>ROUND(I487*H487,2)</f>
        <v>0</v>
      </c>
      <c r="K487" s="193"/>
      <c r="L487" s="38"/>
      <c r="M487" s="194" t="s">
        <v>1</v>
      </c>
      <c r="N487" s="195" t="s">
        <v>42</v>
      </c>
      <c r="O487" s="70"/>
      <c r="P487" s="196">
        <f>O487*H487</f>
        <v>0</v>
      </c>
      <c r="Q487" s="196">
        <v>0</v>
      </c>
      <c r="R487" s="196">
        <f>Q487*H487</f>
        <v>0</v>
      </c>
      <c r="S487" s="196">
        <v>0</v>
      </c>
      <c r="T487" s="197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98" t="s">
        <v>182</v>
      </c>
      <c r="AT487" s="198" t="s">
        <v>135</v>
      </c>
      <c r="AU487" s="198" t="s">
        <v>84</v>
      </c>
      <c r="AY487" s="16" t="s">
        <v>132</v>
      </c>
      <c r="BE487" s="199">
        <f>IF(N487="základní",J487,0)</f>
        <v>0</v>
      </c>
      <c r="BF487" s="199">
        <f>IF(N487="snížená",J487,0)</f>
        <v>0</v>
      </c>
      <c r="BG487" s="199">
        <f>IF(N487="zákl. přenesená",J487,0)</f>
        <v>0</v>
      </c>
      <c r="BH487" s="199">
        <f>IF(N487="sníž. přenesená",J487,0)</f>
        <v>0</v>
      </c>
      <c r="BI487" s="199">
        <f>IF(N487="nulová",J487,0)</f>
        <v>0</v>
      </c>
      <c r="BJ487" s="16" t="s">
        <v>84</v>
      </c>
      <c r="BK487" s="199">
        <f>ROUND(I487*H487,2)</f>
        <v>0</v>
      </c>
      <c r="BL487" s="16" t="s">
        <v>182</v>
      </c>
      <c r="BM487" s="198" t="s">
        <v>586</v>
      </c>
    </row>
    <row r="488" spans="1:65" s="2" customFormat="1" ht="10">
      <c r="A488" s="33"/>
      <c r="B488" s="34"/>
      <c r="C488" s="35"/>
      <c r="D488" s="200" t="s">
        <v>141</v>
      </c>
      <c r="E488" s="35"/>
      <c r="F488" s="201" t="s">
        <v>1846</v>
      </c>
      <c r="G488" s="35"/>
      <c r="H488" s="35"/>
      <c r="I488" s="202"/>
      <c r="J488" s="35"/>
      <c r="K488" s="35"/>
      <c r="L488" s="38"/>
      <c r="M488" s="203"/>
      <c r="N488" s="204"/>
      <c r="O488" s="70"/>
      <c r="P488" s="70"/>
      <c r="Q488" s="70"/>
      <c r="R488" s="70"/>
      <c r="S488" s="70"/>
      <c r="T488" s="71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T488" s="16" t="s">
        <v>141</v>
      </c>
      <c r="AU488" s="16" t="s">
        <v>84</v>
      </c>
    </row>
    <row r="489" spans="1:65" s="13" customFormat="1" ht="10">
      <c r="B489" s="210"/>
      <c r="C489" s="211"/>
      <c r="D489" s="200" t="s">
        <v>227</v>
      </c>
      <c r="E489" s="212" t="s">
        <v>1</v>
      </c>
      <c r="F489" s="213" t="s">
        <v>1652</v>
      </c>
      <c r="G489" s="211"/>
      <c r="H489" s="214">
        <v>1</v>
      </c>
      <c r="I489" s="215"/>
      <c r="J489" s="211"/>
      <c r="K489" s="211"/>
      <c r="L489" s="216"/>
      <c r="M489" s="217"/>
      <c r="N489" s="218"/>
      <c r="O489" s="218"/>
      <c r="P489" s="218"/>
      <c r="Q489" s="218"/>
      <c r="R489" s="218"/>
      <c r="S489" s="218"/>
      <c r="T489" s="219"/>
      <c r="AT489" s="220" t="s">
        <v>227</v>
      </c>
      <c r="AU489" s="220" t="s">
        <v>84</v>
      </c>
      <c r="AV489" s="13" t="s">
        <v>86</v>
      </c>
      <c r="AW489" s="13" t="s">
        <v>33</v>
      </c>
      <c r="AX489" s="13" t="s">
        <v>77</v>
      </c>
      <c r="AY489" s="220" t="s">
        <v>132</v>
      </c>
    </row>
    <row r="490" spans="1:65" s="14" customFormat="1" ht="10">
      <c r="B490" s="221"/>
      <c r="C490" s="222"/>
      <c r="D490" s="200" t="s">
        <v>227</v>
      </c>
      <c r="E490" s="223" t="s">
        <v>1</v>
      </c>
      <c r="F490" s="224" t="s">
        <v>229</v>
      </c>
      <c r="G490" s="222"/>
      <c r="H490" s="225">
        <v>1</v>
      </c>
      <c r="I490" s="226"/>
      <c r="J490" s="222"/>
      <c r="K490" s="222"/>
      <c r="L490" s="227"/>
      <c r="M490" s="228"/>
      <c r="N490" s="229"/>
      <c r="O490" s="229"/>
      <c r="P490" s="229"/>
      <c r="Q490" s="229"/>
      <c r="R490" s="229"/>
      <c r="S490" s="229"/>
      <c r="T490" s="230"/>
      <c r="AT490" s="231" t="s">
        <v>227</v>
      </c>
      <c r="AU490" s="231" t="s">
        <v>84</v>
      </c>
      <c r="AV490" s="14" t="s">
        <v>153</v>
      </c>
      <c r="AW490" s="14" t="s">
        <v>33</v>
      </c>
      <c r="AX490" s="14" t="s">
        <v>84</v>
      </c>
      <c r="AY490" s="231" t="s">
        <v>132</v>
      </c>
    </row>
    <row r="491" spans="1:65" s="2" customFormat="1" ht="16.5" customHeight="1">
      <c r="A491" s="33"/>
      <c r="B491" s="34"/>
      <c r="C491" s="186" t="s">
        <v>587</v>
      </c>
      <c r="D491" s="186" t="s">
        <v>135</v>
      </c>
      <c r="E491" s="187" t="s">
        <v>1847</v>
      </c>
      <c r="F491" s="188" t="s">
        <v>1848</v>
      </c>
      <c r="G491" s="189" t="s">
        <v>237</v>
      </c>
      <c r="H491" s="190">
        <v>1</v>
      </c>
      <c r="I491" s="191"/>
      <c r="J491" s="192">
        <f>ROUND(I491*H491,2)</f>
        <v>0</v>
      </c>
      <c r="K491" s="193"/>
      <c r="L491" s="38"/>
      <c r="M491" s="194" t="s">
        <v>1</v>
      </c>
      <c r="N491" s="195" t="s">
        <v>42</v>
      </c>
      <c r="O491" s="70"/>
      <c r="P491" s="196">
        <f>O491*H491</f>
        <v>0</v>
      </c>
      <c r="Q491" s="196">
        <v>0</v>
      </c>
      <c r="R491" s="196">
        <f>Q491*H491</f>
        <v>0</v>
      </c>
      <c r="S491" s="196">
        <v>0</v>
      </c>
      <c r="T491" s="197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98" t="s">
        <v>182</v>
      </c>
      <c r="AT491" s="198" t="s">
        <v>135</v>
      </c>
      <c r="AU491" s="198" t="s">
        <v>84</v>
      </c>
      <c r="AY491" s="16" t="s">
        <v>132</v>
      </c>
      <c r="BE491" s="199">
        <f>IF(N491="základní",J491,0)</f>
        <v>0</v>
      </c>
      <c r="BF491" s="199">
        <f>IF(N491="snížená",J491,0)</f>
        <v>0</v>
      </c>
      <c r="BG491" s="199">
        <f>IF(N491="zákl. přenesená",J491,0)</f>
        <v>0</v>
      </c>
      <c r="BH491" s="199">
        <f>IF(N491="sníž. přenesená",J491,0)</f>
        <v>0</v>
      </c>
      <c r="BI491" s="199">
        <f>IF(N491="nulová",J491,0)</f>
        <v>0</v>
      </c>
      <c r="BJ491" s="16" t="s">
        <v>84</v>
      </c>
      <c r="BK491" s="199">
        <f>ROUND(I491*H491,2)</f>
        <v>0</v>
      </c>
      <c r="BL491" s="16" t="s">
        <v>182</v>
      </c>
      <c r="BM491" s="198" t="s">
        <v>590</v>
      </c>
    </row>
    <row r="492" spans="1:65" s="2" customFormat="1" ht="10">
      <c r="A492" s="33"/>
      <c r="B492" s="34"/>
      <c r="C492" s="35"/>
      <c r="D492" s="200" t="s">
        <v>141</v>
      </c>
      <c r="E492" s="35"/>
      <c r="F492" s="201" t="s">
        <v>1848</v>
      </c>
      <c r="G492" s="35"/>
      <c r="H492" s="35"/>
      <c r="I492" s="202"/>
      <c r="J492" s="35"/>
      <c r="K492" s="35"/>
      <c r="L492" s="38"/>
      <c r="M492" s="203"/>
      <c r="N492" s="204"/>
      <c r="O492" s="70"/>
      <c r="P492" s="70"/>
      <c r="Q492" s="70"/>
      <c r="R492" s="70"/>
      <c r="S492" s="70"/>
      <c r="T492" s="71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T492" s="16" t="s">
        <v>141</v>
      </c>
      <c r="AU492" s="16" t="s">
        <v>84</v>
      </c>
    </row>
    <row r="493" spans="1:65" s="13" customFormat="1" ht="10">
      <c r="B493" s="210"/>
      <c r="C493" s="211"/>
      <c r="D493" s="200" t="s">
        <v>227</v>
      </c>
      <c r="E493" s="212" t="s">
        <v>1</v>
      </c>
      <c r="F493" s="213" t="s">
        <v>1652</v>
      </c>
      <c r="G493" s="211"/>
      <c r="H493" s="214">
        <v>1</v>
      </c>
      <c r="I493" s="215"/>
      <c r="J493" s="211"/>
      <c r="K493" s="211"/>
      <c r="L493" s="216"/>
      <c r="M493" s="217"/>
      <c r="N493" s="218"/>
      <c r="O493" s="218"/>
      <c r="P493" s="218"/>
      <c r="Q493" s="218"/>
      <c r="R493" s="218"/>
      <c r="S493" s="218"/>
      <c r="T493" s="219"/>
      <c r="AT493" s="220" t="s">
        <v>227</v>
      </c>
      <c r="AU493" s="220" t="s">
        <v>84</v>
      </c>
      <c r="AV493" s="13" t="s">
        <v>86</v>
      </c>
      <c r="AW493" s="13" t="s">
        <v>33</v>
      </c>
      <c r="AX493" s="13" t="s">
        <v>77</v>
      </c>
      <c r="AY493" s="220" t="s">
        <v>132</v>
      </c>
    </row>
    <row r="494" spans="1:65" s="14" customFormat="1" ht="10">
      <c r="B494" s="221"/>
      <c r="C494" s="222"/>
      <c r="D494" s="200" t="s">
        <v>227</v>
      </c>
      <c r="E494" s="223" t="s">
        <v>1</v>
      </c>
      <c r="F494" s="224" t="s">
        <v>229</v>
      </c>
      <c r="G494" s="222"/>
      <c r="H494" s="225">
        <v>1</v>
      </c>
      <c r="I494" s="226"/>
      <c r="J494" s="222"/>
      <c r="K494" s="222"/>
      <c r="L494" s="227"/>
      <c r="M494" s="228"/>
      <c r="N494" s="229"/>
      <c r="O494" s="229"/>
      <c r="P494" s="229"/>
      <c r="Q494" s="229"/>
      <c r="R494" s="229"/>
      <c r="S494" s="229"/>
      <c r="T494" s="230"/>
      <c r="AT494" s="231" t="s">
        <v>227</v>
      </c>
      <c r="AU494" s="231" t="s">
        <v>84</v>
      </c>
      <c r="AV494" s="14" t="s">
        <v>153</v>
      </c>
      <c r="AW494" s="14" t="s">
        <v>33</v>
      </c>
      <c r="AX494" s="14" t="s">
        <v>84</v>
      </c>
      <c r="AY494" s="231" t="s">
        <v>132</v>
      </c>
    </row>
    <row r="495" spans="1:65" s="2" customFormat="1" ht="16.5" customHeight="1">
      <c r="A495" s="33"/>
      <c r="B495" s="34"/>
      <c r="C495" s="186" t="s">
        <v>395</v>
      </c>
      <c r="D495" s="186" t="s">
        <v>135</v>
      </c>
      <c r="E495" s="187" t="s">
        <v>1849</v>
      </c>
      <c r="F495" s="188" t="s">
        <v>1850</v>
      </c>
      <c r="G495" s="189" t="s">
        <v>237</v>
      </c>
      <c r="H495" s="190">
        <v>1</v>
      </c>
      <c r="I495" s="191"/>
      <c r="J495" s="192">
        <f>ROUND(I495*H495,2)</f>
        <v>0</v>
      </c>
      <c r="K495" s="193"/>
      <c r="L495" s="38"/>
      <c r="M495" s="194" t="s">
        <v>1</v>
      </c>
      <c r="N495" s="195" t="s">
        <v>42</v>
      </c>
      <c r="O495" s="70"/>
      <c r="P495" s="196">
        <f>O495*H495</f>
        <v>0</v>
      </c>
      <c r="Q495" s="196">
        <v>0</v>
      </c>
      <c r="R495" s="196">
        <f>Q495*H495</f>
        <v>0</v>
      </c>
      <c r="S495" s="196">
        <v>0</v>
      </c>
      <c r="T495" s="197">
        <f>S495*H495</f>
        <v>0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198" t="s">
        <v>182</v>
      </c>
      <c r="AT495" s="198" t="s">
        <v>135</v>
      </c>
      <c r="AU495" s="198" t="s">
        <v>84</v>
      </c>
      <c r="AY495" s="16" t="s">
        <v>132</v>
      </c>
      <c r="BE495" s="199">
        <f>IF(N495="základní",J495,0)</f>
        <v>0</v>
      </c>
      <c r="BF495" s="199">
        <f>IF(N495="snížená",J495,0)</f>
        <v>0</v>
      </c>
      <c r="BG495" s="199">
        <f>IF(N495="zákl. přenesená",J495,0)</f>
        <v>0</v>
      </c>
      <c r="BH495" s="199">
        <f>IF(N495="sníž. přenesená",J495,0)</f>
        <v>0</v>
      </c>
      <c r="BI495" s="199">
        <f>IF(N495="nulová",J495,0)</f>
        <v>0</v>
      </c>
      <c r="BJ495" s="16" t="s">
        <v>84</v>
      </c>
      <c r="BK495" s="199">
        <f>ROUND(I495*H495,2)</f>
        <v>0</v>
      </c>
      <c r="BL495" s="16" t="s">
        <v>182</v>
      </c>
      <c r="BM495" s="198" t="s">
        <v>593</v>
      </c>
    </row>
    <row r="496" spans="1:65" s="2" customFormat="1" ht="10">
      <c r="A496" s="33"/>
      <c r="B496" s="34"/>
      <c r="C496" s="35"/>
      <c r="D496" s="200" t="s">
        <v>141</v>
      </c>
      <c r="E496" s="35"/>
      <c r="F496" s="201" t="s">
        <v>1850</v>
      </c>
      <c r="G496" s="35"/>
      <c r="H496" s="35"/>
      <c r="I496" s="202"/>
      <c r="J496" s="35"/>
      <c r="K496" s="35"/>
      <c r="L496" s="38"/>
      <c r="M496" s="203"/>
      <c r="N496" s="204"/>
      <c r="O496" s="70"/>
      <c r="P496" s="70"/>
      <c r="Q496" s="70"/>
      <c r="R496" s="70"/>
      <c r="S496" s="70"/>
      <c r="T496" s="71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T496" s="16" t="s">
        <v>141</v>
      </c>
      <c r="AU496" s="16" t="s">
        <v>84</v>
      </c>
    </row>
    <row r="497" spans="1:65" s="13" customFormat="1" ht="10">
      <c r="B497" s="210"/>
      <c r="C497" s="211"/>
      <c r="D497" s="200" t="s">
        <v>227</v>
      </c>
      <c r="E497" s="212" t="s">
        <v>1</v>
      </c>
      <c r="F497" s="213" t="s">
        <v>1652</v>
      </c>
      <c r="G497" s="211"/>
      <c r="H497" s="214">
        <v>1</v>
      </c>
      <c r="I497" s="215"/>
      <c r="J497" s="211"/>
      <c r="K497" s="211"/>
      <c r="L497" s="216"/>
      <c r="M497" s="217"/>
      <c r="N497" s="218"/>
      <c r="O497" s="218"/>
      <c r="P497" s="218"/>
      <c r="Q497" s="218"/>
      <c r="R497" s="218"/>
      <c r="S497" s="218"/>
      <c r="T497" s="219"/>
      <c r="AT497" s="220" t="s">
        <v>227</v>
      </c>
      <c r="AU497" s="220" t="s">
        <v>84</v>
      </c>
      <c r="AV497" s="13" t="s">
        <v>86</v>
      </c>
      <c r="AW497" s="13" t="s">
        <v>33</v>
      </c>
      <c r="AX497" s="13" t="s">
        <v>77</v>
      </c>
      <c r="AY497" s="220" t="s">
        <v>132</v>
      </c>
    </row>
    <row r="498" spans="1:65" s="14" customFormat="1" ht="10">
      <c r="B498" s="221"/>
      <c r="C498" s="222"/>
      <c r="D498" s="200" t="s">
        <v>227</v>
      </c>
      <c r="E498" s="223" t="s">
        <v>1</v>
      </c>
      <c r="F498" s="224" t="s">
        <v>229</v>
      </c>
      <c r="G498" s="222"/>
      <c r="H498" s="225">
        <v>1</v>
      </c>
      <c r="I498" s="226"/>
      <c r="J498" s="222"/>
      <c r="K498" s="222"/>
      <c r="L498" s="227"/>
      <c r="M498" s="228"/>
      <c r="N498" s="229"/>
      <c r="O498" s="229"/>
      <c r="P498" s="229"/>
      <c r="Q498" s="229"/>
      <c r="R498" s="229"/>
      <c r="S498" s="229"/>
      <c r="T498" s="230"/>
      <c r="AT498" s="231" t="s">
        <v>227</v>
      </c>
      <c r="AU498" s="231" t="s">
        <v>84</v>
      </c>
      <c r="AV498" s="14" t="s">
        <v>153</v>
      </c>
      <c r="AW498" s="14" t="s">
        <v>33</v>
      </c>
      <c r="AX498" s="14" t="s">
        <v>84</v>
      </c>
      <c r="AY498" s="231" t="s">
        <v>132</v>
      </c>
    </row>
    <row r="499" spans="1:65" s="2" customFormat="1" ht="16.5" customHeight="1">
      <c r="A499" s="33"/>
      <c r="B499" s="34"/>
      <c r="C499" s="186" t="s">
        <v>594</v>
      </c>
      <c r="D499" s="186" t="s">
        <v>135</v>
      </c>
      <c r="E499" s="187" t="s">
        <v>1851</v>
      </c>
      <c r="F499" s="188" t="s">
        <v>1852</v>
      </c>
      <c r="G499" s="189" t="s">
        <v>237</v>
      </c>
      <c r="H499" s="190">
        <v>2</v>
      </c>
      <c r="I499" s="191"/>
      <c r="J499" s="192">
        <f>ROUND(I499*H499,2)</f>
        <v>0</v>
      </c>
      <c r="K499" s="193"/>
      <c r="L499" s="38"/>
      <c r="M499" s="194" t="s">
        <v>1</v>
      </c>
      <c r="N499" s="195" t="s">
        <v>42</v>
      </c>
      <c r="O499" s="70"/>
      <c r="P499" s="196">
        <f>O499*H499</f>
        <v>0</v>
      </c>
      <c r="Q499" s="196">
        <v>0</v>
      </c>
      <c r="R499" s="196">
        <f>Q499*H499</f>
        <v>0</v>
      </c>
      <c r="S499" s="196">
        <v>0</v>
      </c>
      <c r="T499" s="197">
        <f>S499*H499</f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98" t="s">
        <v>182</v>
      </c>
      <c r="AT499" s="198" t="s">
        <v>135</v>
      </c>
      <c r="AU499" s="198" t="s">
        <v>84</v>
      </c>
      <c r="AY499" s="16" t="s">
        <v>132</v>
      </c>
      <c r="BE499" s="199">
        <f>IF(N499="základní",J499,0)</f>
        <v>0</v>
      </c>
      <c r="BF499" s="199">
        <f>IF(N499="snížená",J499,0)</f>
        <v>0</v>
      </c>
      <c r="BG499" s="199">
        <f>IF(N499="zákl. přenesená",J499,0)</f>
        <v>0</v>
      </c>
      <c r="BH499" s="199">
        <f>IF(N499="sníž. přenesená",J499,0)</f>
        <v>0</v>
      </c>
      <c r="BI499" s="199">
        <f>IF(N499="nulová",J499,0)</f>
        <v>0</v>
      </c>
      <c r="BJ499" s="16" t="s">
        <v>84</v>
      </c>
      <c r="BK499" s="199">
        <f>ROUND(I499*H499,2)</f>
        <v>0</v>
      </c>
      <c r="BL499" s="16" t="s">
        <v>182</v>
      </c>
      <c r="BM499" s="198" t="s">
        <v>597</v>
      </c>
    </row>
    <row r="500" spans="1:65" s="2" customFormat="1" ht="10">
      <c r="A500" s="33"/>
      <c r="B500" s="34"/>
      <c r="C500" s="35"/>
      <c r="D500" s="200" t="s">
        <v>141</v>
      </c>
      <c r="E500" s="35"/>
      <c r="F500" s="201" t="s">
        <v>1852</v>
      </c>
      <c r="G500" s="35"/>
      <c r="H500" s="35"/>
      <c r="I500" s="202"/>
      <c r="J500" s="35"/>
      <c r="K500" s="35"/>
      <c r="L500" s="38"/>
      <c r="M500" s="203"/>
      <c r="N500" s="204"/>
      <c r="O500" s="70"/>
      <c r="P500" s="70"/>
      <c r="Q500" s="70"/>
      <c r="R500" s="70"/>
      <c r="S500" s="70"/>
      <c r="T500" s="71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T500" s="16" t="s">
        <v>141</v>
      </c>
      <c r="AU500" s="16" t="s">
        <v>84</v>
      </c>
    </row>
    <row r="501" spans="1:65" s="13" customFormat="1" ht="10">
      <c r="B501" s="210"/>
      <c r="C501" s="211"/>
      <c r="D501" s="200" t="s">
        <v>227</v>
      </c>
      <c r="E501" s="212" t="s">
        <v>1</v>
      </c>
      <c r="F501" s="213" t="s">
        <v>1643</v>
      </c>
      <c r="G501" s="211"/>
      <c r="H501" s="214">
        <v>2</v>
      </c>
      <c r="I501" s="215"/>
      <c r="J501" s="211"/>
      <c r="K501" s="211"/>
      <c r="L501" s="216"/>
      <c r="M501" s="217"/>
      <c r="N501" s="218"/>
      <c r="O501" s="218"/>
      <c r="P501" s="218"/>
      <c r="Q501" s="218"/>
      <c r="R501" s="218"/>
      <c r="S501" s="218"/>
      <c r="T501" s="219"/>
      <c r="AT501" s="220" t="s">
        <v>227</v>
      </c>
      <c r="AU501" s="220" t="s">
        <v>84</v>
      </c>
      <c r="AV501" s="13" t="s">
        <v>86</v>
      </c>
      <c r="AW501" s="13" t="s">
        <v>33</v>
      </c>
      <c r="AX501" s="13" t="s">
        <v>77</v>
      </c>
      <c r="AY501" s="220" t="s">
        <v>132</v>
      </c>
    </row>
    <row r="502" spans="1:65" s="14" customFormat="1" ht="10">
      <c r="B502" s="221"/>
      <c r="C502" s="222"/>
      <c r="D502" s="200" t="s">
        <v>227</v>
      </c>
      <c r="E502" s="223" t="s">
        <v>1</v>
      </c>
      <c r="F502" s="224" t="s">
        <v>229</v>
      </c>
      <c r="G502" s="222"/>
      <c r="H502" s="225">
        <v>2</v>
      </c>
      <c r="I502" s="226"/>
      <c r="J502" s="222"/>
      <c r="K502" s="222"/>
      <c r="L502" s="227"/>
      <c r="M502" s="228"/>
      <c r="N502" s="229"/>
      <c r="O502" s="229"/>
      <c r="P502" s="229"/>
      <c r="Q502" s="229"/>
      <c r="R502" s="229"/>
      <c r="S502" s="229"/>
      <c r="T502" s="230"/>
      <c r="AT502" s="231" t="s">
        <v>227</v>
      </c>
      <c r="AU502" s="231" t="s">
        <v>84</v>
      </c>
      <c r="AV502" s="14" t="s">
        <v>153</v>
      </c>
      <c r="AW502" s="14" t="s">
        <v>33</v>
      </c>
      <c r="AX502" s="14" t="s">
        <v>84</v>
      </c>
      <c r="AY502" s="231" t="s">
        <v>132</v>
      </c>
    </row>
    <row r="503" spans="1:65" s="2" customFormat="1" ht="21.75" customHeight="1">
      <c r="A503" s="33"/>
      <c r="B503" s="34"/>
      <c r="C503" s="186" t="s">
        <v>399</v>
      </c>
      <c r="D503" s="186" t="s">
        <v>135</v>
      </c>
      <c r="E503" s="187" t="s">
        <v>1853</v>
      </c>
      <c r="F503" s="188" t="s">
        <v>1854</v>
      </c>
      <c r="G503" s="189" t="s">
        <v>240</v>
      </c>
      <c r="H503" s="190">
        <v>352</v>
      </c>
      <c r="I503" s="191"/>
      <c r="J503" s="192">
        <f>ROUND(I503*H503,2)</f>
        <v>0</v>
      </c>
      <c r="K503" s="193"/>
      <c r="L503" s="38"/>
      <c r="M503" s="194" t="s">
        <v>1</v>
      </c>
      <c r="N503" s="195" t="s">
        <v>42</v>
      </c>
      <c r="O503" s="70"/>
      <c r="P503" s="196">
        <f>O503*H503</f>
        <v>0</v>
      </c>
      <c r="Q503" s="196">
        <v>0</v>
      </c>
      <c r="R503" s="196">
        <f>Q503*H503</f>
        <v>0</v>
      </c>
      <c r="S503" s="196">
        <v>0</v>
      </c>
      <c r="T503" s="197">
        <f>S503*H503</f>
        <v>0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198" t="s">
        <v>182</v>
      </c>
      <c r="AT503" s="198" t="s">
        <v>135</v>
      </c>
      <c r="AU503" s="198" t="s">
        <v>84</v>
      </c>
      <c r="AY503" s="16" t="s">
        <v>132</v>
      </c>
      <c r="BE503" s="199">
        <f>IF(N503="základní",J503,0)</f>
        <v>0</v>
      </c>
      <c r="BF503" s="199">
        <f>IF(N503="snížená",J503,0)</f>
        <v>0</v>
      </c>
      <c r="BG503" s="199">
        <f>IF(N503="zákl. přenesená",J503,0)</f>
        <v>0</v>
      </c>
      <c r="BH503" s="199">
        <f>IF(N503="sníž. přenesená",J503,0)</f>
        <v>0</v>
      </c>
      <c r="BI503" s="199">
        <f>IF(N503="nulová",J503,0)</f>
        <v>0</v>
      </c>
      <c r="BJ503" s="16" t="s">
        <v>84</v>
      </c>
      <c r="BK503" s="199">
        <f>ROUND(I503*H503,2)</f>
        <v>0</v>
      </c>
      <c r="BL503" s="16" t="s">
        <v>182</v>
      </c>
      <c r="BM503" s="198" t="s">
        <v>601</v>
      </c>
    </row>
    <row r="504" spans="1:65" s="2" customFormat="1" ht="10">
      <c r="A504" s="33"/>
      <c r="B504" s="34"/>
      <c r="C504" s="35"/>
      <c r="D504" s="200" t="s">
        <v>141</v>
      </c>
      <c r="E504" s="35"/>
      <c r="F504" s="201" t="s">
        <v>1854</v>
      </c>
      <c r="G504" s="35"/>
      <c r="H504" s="35"/>
      <c r="I504" s="202"/>
      <c r="J504" s="35"/>
      <c r="K504" s="35"/>
      <c r="L504" s="38"/>
      <c r="M504" s="203"/>
      <c r="N504" s="204"/>
      <c r="O504" s="70"/>
      <c r="P504" s="70"/>
      <c r="Q504" s="70"/>
      <c r="R504" s="70"/>
      <c r="S504" s="70"/>
      <c r="T504" s="71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T504" s="16" t="s">
        <v>141</v>
      </c>
      <c r="AU504" s="16" t="s">
        <v>84</v>
      </c>
    </row>
    <row r="505" spans="1:65" s="13" customFormat="1" ht="10">
      <c r="B505" s="210"/>
      <c r="C505" s="211"/>
      <c r="D505" s="200" t="s">
        <v>227</v>
      </c>
      <c r="E505" s="212" t="s">
        <v>1</v>
      </c>
      <c r="F505" s="213" t="s">
        <v>1855</v>
      </c>
      <c r="G505" s="211"/>
      <c r="H505" s="214">
        <v>352</v>
      </c>
      <c r="I505" s="215"/>
      <c r="J505" s="211"/>
      <c r="K505" s="211"/>
      <c r="L505" s="216"/>
      <c r="M505" s="217"/>
      <c r="N505" s="218"/>
      <c r="O505" s="218"/>
      <c r="P505" s="218"/>
      <c r="Q505" s="218"/>
      <c r="R505" s="218"/>
      <c r="S505" s="218"/>
      <c r="T505" s="219"/>
      <c r="AT505" s="220" t="s">
        <v>227</v>
      </c>
      <c r="AU505" s="220" t="s">
        <v>84</v>
      </c>
      <c r="AV505" s="13" t="s">
        <v>86</v>
      </c>
      <c r="AW505" s="13" t="s">
        <v>33</v>
      </c>
      <c r="AX505" s="13" t="s">
        <v>77</v>
      </c>
      <c r="AY505" s="220" t="s">
        <v>132</v>
      </c>
    </row>
    <row r="506" spans="1:65" s="14" customFormat="1" ht="10">
      <c r="B506" s="221"/>
      <c r="C506" s="222"/>
      <c r="D506" s="200" t="s">
        <v>227</v>
      </c>
      <c r="E506" s="223" t="s">
        <v>1</v>
      </c>
      <c r="F506" s="224" t="s">
        <v>229</v>
      </c>
      <c r="G506" s="222"/>
      <c r="H506" s="225">
        <v>352</v>
      </c>
      <c r="I506" s="226"/>
      <c r="J506" s="222"/>
      <c r="K506" s="222"/>
      <c r="L506" s="227"/>
      <c r="M506" s="228"/>
      <c r="N506" s="229"/>
      <c r="O506" s="229"/>
      <c r="P506" s="229"/>
      <c r="Q506" s="229"/>
      <c r="R506" s="229"/>
      <c r="S506" s="229"/>
      <c r="T506" s="230"/>
      <c r="AT506" s="231" t="s">
        <v>227</v>
      </c>
      <c r="AU506" s="231" t="s">
        <v>84</v>
      </c>
      <c r="AV506" s="14" t="s">
        <v>153</v>
      </c>
      <c r="AW506" s="14" t="s">
        <v>33</v>
      </c>
      <c r="AX506" s="14" t="s">
        <v>84</v>
      </c>
      <c r="AY506" s="231" t="s">
        <v>132</v>
      </c>
    </row>
    <row r="507" spans="1:65" s="2" customFormat="1" ht="16.5" customHeight="1">
      <c r="A507" s="33"/>
      <c r="B507" s="34"/>
      <c r="C507" s="186" t="s">
        <v>603</v>
      </c>
      <c r="D507" s="186" t="s">
        <v>135</v>
      </c>
      <c r="E507" s="187" t="s">
        <v>1856</v>
      </c>
      <c r="F507" s="188" t="s">
        <v>1857</v>
      </c>
      <c r="G507" s="189" t="s">
        <v>240</v>
      </c>
      <c r="H507" s="190">
        <v>400</v>
      </c>
      <c r="I507" s="191"/>
      <c r="J507" s="192">
        <f>ROUND(I507*H507,2)</f>
        <v>0</v>
      </c>
      <c r="K507" s="193"/>
      <c r="L507" s="38"/>
      <c r="M507" s="194" t="s">
        <v>1</v>
      </c>
      <c r="N507" s="195" t="s">
        <v>42</v>
      </c>
      <c r="O507" s="70"/>
      <c r="P507" s="196">
        <f>O507*H507</f>
        <v>0</v>
      </c>
      <c r="Q507" s="196">
        <v>0</v>
      </c>
      <c r="R507" s="196">
        <f>Q507*H507</f>
        <v>0</v>
      </c>
      <c r="S507" s="196">
        <v>0</v>
      </c>
      <c r="T507" s="197">
        <f>S507*H507</f>
        <v>0</v>
      </c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R507" s="198" t="s">
        <v>182</v>
      </c>
      <c r="AT507" s="198" t="s">
        <v>135</v>
      </c>
      <c r="AU507" s="198" t="s">
        <v>84</v>
      </c>
      <c r="AY507" s="16" t="s">
        <v>132</v>
      </c>
      <c r="BE507" s="199">
        <f>IF(N507="základní",J507,0)</f>
        <v>0</v>
      </c>
      <c r="BF507" s="199">
        <f>IF(N507="snížená",J507,0)</f>
        <v>0</v>
      </c>
      <c r="BG507" s="199">
        <f>IF(N507="zákl. přenesená",J507,0)</f>
        <v>0</v>
      </c>
      <c r="BH507" s="199">
        <f>IF(N507="sníž. přenesená",J507,0)</f>
        <v>0</v>
      </c>
      <c r="BI507" s="199">
        <f>IF(N507="nulová",J507,0)</f>
        <v>0</v>
      </c>
      <c r="BJ507" s="16" t="s">
        <v>84</v>
      </c>
      <c r="BK507" s="199">
        <f>ROUND(I507*H507,2)</f>
        <v>0</v>
      </c>
      <c r="BL507" s="16" t="s">
        <v>182</v>
      </c>
      <c r="BM507" s="198" t="s">
        <v>606</v>
      </c>
    </row>
    <row r="508" spans="1:65" s="2" customFormat="1" ht="10">
      <c r="A508" s="33"/>
      <c r="B508" s="34"/>
      <c r="C508" s="35"/>
      <c r="D508" s="200" t="s">
        <v>141</v>
      </c>
      <c r="E508" s="35"/>
      <c r="F508" s="201" t="s">
        <v>1857</v>
      </c>
      <c r="G508" s="35"/>
      <c r="H508" s="35"/>
      <c r="I508" s="202"/>
      <c r="J508" s="35"/>
      <c r="K508" s="35"/>
      <c r="L508" s="38"/>
      <c r="M508" s="203"/>
      <c r="N508" s="204"/>
      <c r="O508" s="70"/>
      <c r="P508" s="70"/>
      <c r="Q508" s="70"/>
      <c r="R508" s="70"/>
      <c r="S508" s="70"/>
      <c r="T508" s="71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T508" s="16" t="s">
        <v>141</v>
      </c>
      <c r="AU508" s="16" t="s">
        <v>84</v>
      </c>
    </row>
    <row r="509" spans="1:65" s="13" customFormat="1" ht="10">
      <c r="B509" s="210"/>
      <c r="C509" s="211"/>
      <c r="D509" s="200" t="s">
        <v>227</v>
      </c>
      <c r="E509" s="212" t="s">
        <v>1</v>
      </c>
      <c r="F509" s="213" t="s">
        <v>1858</v>
      </c>
      <c r="G509" s="211"/>
      <c r="H509" s="214">
        <v>400</v>
      </c>
      <c r="I509" s="215"/>
      <c r="J509" s="211"/>
      <c r="K509" s="211"/>
      <c r="L509" s="216"/>
      <c r="M509" s="217"/>
      <c r="N509" s="218"/>
      <c r="O509" s="218"/>
      <c r="P509" s="218"/>
      <c r="Q509" s="218"/>
      <c r="R509" s="218"/>
      <c r="S509" s="218"/>
      <c r="T509" s="219"/>
      <c r="AT509" s="220" t="s">
        <v>227</v>
      </c>
      <c r="AU509" s="220" t="s">
        <v>84</v>
      </c>
      <c r="AV509" s="13" t="s">
        <v>86</v>
      </c>
      <c r="AW509" s="13" t="s">
        <v>33</v>
      </c>
      <c r="AX509" s="13" t="s">
        <v>77</v>
      </c>
      <c r="AY509" s="220" t="s">
        <v>132</v>
      </c>
    </row>
    <row r="510" spans="1:65" s="14" customFormat="1" ht="10">
      <c r="B510" s="221"/>
      <c r="C510" s="222"/>
      <c r="D510" s="200" t="s">
        <v>227</v>
      </c>
      <c r="E510" s="223" t="s">
        <v>1</v>
      </c>
      <c r="F510" s="224" t="s">
        <v>229</v>
      </c>
      <c r="G510" s="222"/>
      <c r="H510" s="225">
        <v>400</v>
      </c>
      <c r="I510" s="226"/>
      <c r="J510" s="222"/>
      <c r="K510" s="222"/>
      <c r="L510" s="227"/>
      <c r="M510" s="228"/>
      <c r="N510" s="229"/>
      <c r="O510" s="229"/>
      <c r="P510" s="229"/>
      <c r="Q510" s="229"/>
      <c r="R510" s="229"/>
      <c r="S510" s="229"/>
      <c r="T510" s="230"/>
      <c r="AT510" s="231" t="s">
        <v>227</v>
      </c>
      <c r="AU510" s="231" t="s">
        <v>84</v>
      </c>
      <c r="AV510" s="14" t="s">
        <v>153</v>
      </c>
      <c r="AW510" s="14" t="s">
        <v>33</v>
      </c>
      <c r="AX510" s="14" t="s">
        <v>84</v>
      </c>
      <c r="AY510" s="231" t="s">
        <v>132</v>
      </c>
    </row>
    <row r="511" spans="1:65" s="2" customFormat="1" ht="21.75" customHeight="1">
      <c r="A511" s="33"/>
      <c r="B511" s="34"/>
      <c r="C511" s="186" t="s">
        <v>402</v>
      </c>
      <c r="D511" s="186" t="s">
        <v>135</v>
      </c>
      <c r="E511" s="187" t="s">
        <v>1859</v>
      </c>
      <c r="F511" s="188" t="s">
        <v>1860</v>
      </c>
      <c r="G511" s="189" t="s">
        <v>394</v>
      </c>
      <c r="H511" s="190">
        <v>2</v>
      </c>
      <c r="I511" s="191"/>
      <c r="J511" s="192">
        <f>ROUND(I511*H511,2)</f>
        <v>0</v>
      </c>
      <c r="K511" s="193"/>
      <c r="L511" s="38"/>
      <c r="M511" s="194" t="s">
        <v>1</v>
      </c>
      <c r="N511" s="195" t="s">
        <v>42</v>
      </c>
      <c r="O511" s="70"/>
      <c r="P511" s="196">
        <f>O511*H511</f>
        <v>0</v>
      </c>
      <c r="Q511" s="196">
        <v>0</v>
      </c>
      <c r="R511" s="196">
        <f>Q511*H511</f>
        <v>0</v>
      </c>
      <c r="S511" s="196">
        <v>0</v>
      </c>
      <c r="T511" s="197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98" t="s">
        <v>182</v>
      </c>
      <c r="AT511" s="198" t="s">
        <v>135</v>
      </c>
      <c r="AU511" s="198" t="s">
        <v>84</v>
      </c>
      <c r="AY511" s="16" t="s">
        <v>132</v>
      </c>
      <c r="BE511" s="199">
        <f>IF(N511="základní",J511,0)</f>
        <v>0</v>
      </c>
      <c r="BF511" s="199">
        <f>IF(N511="snížená",J511,0)</f>
        <v>0</v>
      </c>
      <c r="BG511" s="199">
        <f>IF(N511="zákl. přenesená",J511,0)</f>
        <v>0</v>
      </c>
      <c r="BH511" s="199">
        <f>IF(N511="sníž. přenesená",J511,0)</f>
        <v>0</v>
      </c>
      <c r="BI511" s="199">
        <f>IF(N511="nulová",J511,0)</f>
        <v>0</v>
      </c>
      <c r="BJ511" s="16" t="s">
        <v>84</v>
      </c>
      <c r="BK511" s="199">
        <f>ROUND(I511*H511,2)</f>
        <v>0</v>
      </c>
      <c r="BL511" s="16" t="s">
        <v>182</v>
      </c>
      <c r="BM511" s="198" t="s">
        <v>612</v>
      </c>
    </row>
    <row r="512" spans="1:65" s="2" customFormat="1" ht="10">
      <c r="A512" s="33"/>
      <c r="B512" s="34"/>
      <c r="C512" s="35"/>
      <c r="D512" s="200" t="s">
        <v>141</v>
      </c>
      <c r="E512" s="35"/>
      <c r="F512" s="201" t="s">
        <v>1860</v>
      </c>
      <c r="G512" s="35"/>
      <c r="H512" s="35"/>
      <c r="I512" s="202"/>
      <c r="J512" s="35"/>
      <c r="K512" s="35"/>
      <c r="L512" s="38"/>
      <c r="M512" s="203"/>
      <c r="N512" s="204"/>
      <c r="O512" s="70"/>
      <c r="P512" s="70"/>
      <c r="Q512" s="70"/>
      <c r="R512" s="70"/>
      <c r="S512" s="70"/>
      <c r="T512" s="71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T512" s="16" t="s">
        <v>141</v>
      </c>
      <c r="AU512" s="16" t="s">
        <v>84</v>
      </c>
    </row>
    <row r="513" spans="1:65" s="13" customFormat="1" ht="10">
      <c r="B513" s="210"/>
      <c r="C513" s="211"/>
      <c r="D513" s="200" t="s">
        <v>227</v>
      </c>
      <c r="E513" s="212" t="s">
        <v>1</v>
      </c>
      <c r="F513" s="213" t="s">
        <v>1861</v>
      </c>
      <c r="G513" s="211"/>
      <c r="H513" s="214">
        <v>2</v>
      </c>
      <c r="I513" s="215"/>
      <c r="J513" s="211"/>
      <c r="K513" s="211"/>
      <c r="L513" s="216"/>
      <c r="M513" s="217"/>
      <c r="N513" s="218"/>
      <c r="O513" s="218"/>
      <c r="P513" s="218"/>
      <c r="Q513" s="218"/>
      <c r="R513" s="218"/>
      <c r="S513" s="218"/>
      <c r="T513" s="219"/>
      <c r="AT513" s="220" t="s">
        <v>227</v>
      </c>
      <c r="AU513" s="220" t="s">
        <v>84</v>
      </c>
      <c r="AV513" s="13" t="s">
        <v>86</v>
      </c>
      <c r="AW513" s="13" t="s">
        <v>33</v>
      </c>
      <c r="AX513" s="13" t="s">
        <v>77</v>
      </c>
      <c r="AY513" s="220" t="s">
        <v>132</v>
      </c>
    </row>
    <row r="514" spans="1:65" s="14" customFormat="1" ht="10">
      <c r="B514" s="221"/>
      <c r="C514" s="222"/>
      <c r="D514" s="200" t="s">
        <v>227</v>
      </c>
      <c r="E514" s="223" t="s">
        <v>1</v>
      </c>
      <c r="F514" s="224" t="s">
        <v>229</v>
      </c>
      <c r="G514" s="222"/>
      <c r="H514" s="225">
        <v>2</v>
      </c>
      <c r="I514" s="226"/>
      <c r="J514" s="222"/>
      <c r="K514" s="222"/>
      <c r="L514" s="227"/>
      <c r="M514" s="228"/>
      <c r="N514" s="229"/>
      <c r="O514" s="229"/>
      <c r="P514" s="229"/>
      <c r="Q514" s="229"/>
      <c r="R514" s="229"/>
      <c r="S514" s="229"/>
      <c r="T514" s="230"/>
      <c r="AT514" s="231" t="s">
        <v>227</v>
      </c>
      <c r="AU514" s="231" t="s">
        <v>84</v>
      </c>
      <c r="AV514" s="14" t="s">
        <v>153</v>
      </c>
      <c r="AW514" s="14" t="s">
        <v>33</v>
      </c>
      <c r="AX514" s="14" t="s">
        <v>84</v>
      </c>
      <c r="AY514" s="231" t="s">
        <v>132</v>
      </c>
    </row>
    <row r="515" spans="1:65" s="12" customFormat="1" ht="25.9" customHeight="1">
      <c r="B515" s="170"/>
      <c r="C515" s="171"/>
      <c r="D515" s="172" t="s">
        <v>76</v>
      </c>
      <c r="E515" s="173" t="s">
        <v>1862</v>
      </c>
      <c r="F515" s="173" t="s">
        <v>1863</v>
      </c>
      <c r="G515" s="171"/>
      <c r="H515" s="171"/>
      <c r="I515" s="174"/>
      <c r="J515" s="175">
        <f>BK515</f>
        <v>0</v>
      </c>
      <c r="K515" s="171"/>
      <c r="L515" s="176"/>
      <c r="M515" s="177"/>
      <c r="N515" s="178"/>
      <c r="O515" s="178"/>
      <c r="P515" s="179">
        <f>SUM(P516:P647)</f>
        <v>0</v>
      </c>
      <c r="Q515" s="178"/>
      <c r="R515" s="179">
        <f>SUM(R516:R647)</f>
        <v>0</v>
      </c>
      <c r="S515" s="178"/>
      <c r="T515" s="180">
        <f>SUM(T516:T647)</f>
        <v>0</v>
      </c>
      <c r="AR515" s="181" t="s">
        <v>86</v>
      </c>
      <c r="AT515" s="182" t="s">
        <v>76</v>
      </c>
      <c r="AU515" s="182" t="s">
        <v>77</v>
      </c>
      <c r="AY515" s="181" t="s">
        <v>132</v>
      </c>
      <c r="BK515" s="183">
        <f>SUM(BK516:BK647)</f>
        <v>0</v>
      </c>
    </row>
    <row r="516" spans="1:65" s="2" customFormat="1" ht="24.15" customHeight="1">
      <c r="A516" s="33"/>
      <c r="B516" s="34"/>
      <c r="C516" s="186" t="s">
        <v>613</v>
      </c>
      <c r="D516" s="186" t="s">
        <v>135</v>
      </c>
      <c r="E516" s="187" t="s">
        <v>1864</v>
      </c>
      <c r="F516" s="188" t="s">
        <v>1865</v>
      </c>
      <c r="G516" s="189" t="s">
        <v>237</v>
      </c>
      <c r="H516" s="190">
        <v>1</v>
      </c>
      <c r="I516" s="191"/>
      <c r="J516" s="192">
        <f>ROUND(I516*H516,2)</f>
        <v>0</v>
      </c>
      <c r="K516" s="193"/>
      <c r="L516" s="38"/>
      <c r="M516" s="194" t="s">
        <v>1</v>
      </c>
      <c r="N516" s="195" t="s">
        <v>42</v>
      </c>
      <c r="O516" s="70"/>
      <c r="P516" s="196">
        <f>O516*H516</f>
        <v>0</v>
      </c>
      <c r="Q516" s="196">
        <v>0</v>
      </c>
      <c r="R516" s="196">
        <f>Q516*H516</f>
        <v>0</v>
      </c>
      <c r="S516" s="196">
        <v>0</v>
      </c>
      <c r="T516" s="197">
        <f>S516*H516</f>
        <v>0</v>
      </c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R516" s="198" t="s">
        <v>182</v>
      </c>
      <c r="AT516" s="198" t="s">
        <v>135</v>
      </c>
      <c r="AU516" s="198" t="s">
        <v>84</v>
      </c>
      <c r="AY516" s="16" t="s">
        <v>132</v>
      </c>
      <c r="BE516" s="199">
        <f>IF(N516="základní",J516,0)</f>
        <v>0</v>
      </c>
      <c r="BF516" s="199">
        <f>IF(N516="snížená",J516,0)</f>
        <v>0</v>
      </c>
      <c r="BG516" s="199">
        <f>IF(N516="zákl. přenesená",J516,0)</f>
        <v>0</v>
      </c>
      <c r="BH516" s="199">
        <f>IF(N516="sníž. přenesená",J516,0)</f>
        <v>0</v>
      </c>
      <c r="BI516" s="199">
        <f>IF(N516="nulová",J516,0)</f>
        <v>0</v>
      </c>
      <c r="BJ516" s="16" t="s">
        <v>84</v>
      </c>
      <c r="BK516" s="199">
        <f>ROUND(I516*H516,2)</f>
        <v>0</v>
      </c>
      <c r="BL516" s="16" t="s">
        <v>182</v>
      </c>
      <c r="BM516" s="198" t="s">
        <v>616</v>
      </c>
    </row>
    <row r="517" spans="1:65" s="2" customFormat="1" ht="18">
      <c r="A517" s="33"/>
      <c r="B517" s="34"/>
      <c r="C517" s="35"/>
      <c r="D517" s="200" t="s">
        <v>141</v>
      </c>
      <c r="E517" s="35"/>
      <c r="F517" s="201" t="s">
        <v>1865</v>
      </c>
      <c r="G517" s="35"/>
      <c r="H517" s="35"/>
      <c r="I517" s="202"/>
      <c r="J517" s="35"/>
      <c r="K517" s="35"/>
      <c r="L517" s="38"/>
      <c r="M517" s="203"/>
      <c r="N517" s="204"/>
      <c r="O517" s="70"/>
      <c r="P517" s="70"/>
      <c r="Q517" s="70"/>
      <c r="R517" s="70"/>
      <c r="S517" s="70"/>
      <c r="T517" s="71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T517" s="16" t="s">
        <v>141</v>
      </c>
      <c r="AU517" s="16" t="s">
        <v>84</v>
      </c>
    </row>
    <row r="518" spans="1:65" s="13" customFormat="1" ht="10">
      <c r="B518" s="210"/>
      <c r="C518" s="211"/>
      <c r="D518" s="200" t="s">
        <v>227</v>
      </c>
      <c r="E518" s="212" t="s">
        <v>1</v>
      </c>
      <c r="F518" s="213" t="s">
        <v>1652</v>
      </c>
      <c r="G518" s="211"/>
      <c r="H518" s="214">
        <v>1</v>
      </c>
      <c r="I518" s="215"/>
      <c r="J518" s="211"/>
      <c r="K518" s="211"/>
      <c r="L518" s="216"/>
      <c r="M518" s="217"/>
      <c r="N518" s="218"/>
      <c r="O518" s="218"/>
      <c r="P518" s="218"/>
      <c r="Q518" s="218"/>
      <c r="R518" s="218"/>
      <c r="S518" s="218"/>
      <c r="T518" s="219"/>
      <c r="AT518" s="220" t="s">
        <v>227</v>
      </c>
      <c r="AU518" s="220" t="s">
        <v>84</v>
      </c>
      <c r="AV518" s="13" t="s">
        <v>86</v>
      </c>
      <c r="AW518" s="13" t="s">
        <v>33</v>
      </c>
      <c r="AX518" s="13" t="s">
        <v>77</v>
      </c>
      <c r="AY518" s="220" t="s">
        <v>132</v>
      </c>
    </row>
    <row r="519" spans="1:65" s="14" customFormat="1" ht="10">
      <c r="B519" s="221"/>
      <c r="C519" s="222"/>
      <c r="D519" s="200" t="s">
        <v>227</v>
      </c>
      <c r="E519" s="223" t="s">
        <v>1</v>
      </c>
      <c r="F519" s="224" t="s">
        <v>229</v>
      </c>
      <c r="G519" s="222"/>
      <c r="H519" s="225">
        <v>1</v>
      </c>
      <c r="I519" s="226"/>
      <c r="J519" s="222"/>
      <c r="K519" s="222"/>
      <c r="L519" s="227"/>
      <c r="M519" s="228"/>
      <c r="N519" s="229"/>
      <c r="O519" s="229"/>
      <c r="P519" s="229"/>
      <c r="Q519" s="229"/>
      <c r="R519" s="229"/>
      <c r="S519" s="229"/>
      <c r="T519" s="230"/>
      <c r="AT519" s="231" t="s">
        <v>227</v>
      </c>
      <c r="AU519" s="231" t="s">
        <v>84</v>
      </c>
      <c r="AV519" s="14" t="s">
        <v>153</v>
      </c>
      <c r="AW519" s="14" t="s">
        <v>33</v>
      </c>
      <c r="AX519" s="14" t="s">
        <v>84</v>
      </c>
      <c r="AY519" s="231" t="s">
        <v>132</v>
      </c>
    </row>
    <row r="520" spans="1:65" s="2" customFormat="1" ht="24.15" customHeight="1">
      <c r="A520" s="33"/>
      <c r="B520" s="34"/>
      <c r="C520" s="186" t="s">
        <v>408</v>
      </c>
      <c r="D520" s="186" t="s">
        <v>135</v>
      </c>
      <c r="E520" s="187" t="s">
        <v>1866</v>
      </c>
      <c r="F520" s="188" t="s">
        <v>1867</v>
      </c>
      <c r="G520" s="189" t="s">
        <v>237</v>
      </c>
      <c r="H520" s="190">
        <v>6</v>
      </c>
      <c r="I520" s="191"/>
      <c r="J520" s="192">
        <f>ROUND(I520*H520,2)</f>
        <v>0</v>
      </c>
      <c r="K520" s="193"/>
      <c r="L520" s="38"/>
      <c r="M520" s="194" t="s">
        <v>1</v>
      </c>
      <c r="N520" s="195" t="s">
        <v>42</v>
      </c>
      <c r="O520" s="70"/>
      <c r="P520" s="196">
        <f>O520*H520</f>
        <v>0</v>
      </c>
      <c r="Q520" s="196">
        <v>0</v>
      </c>
      <c r="R520" s="196">
        <f>Q520*H520</f>
        <v>0</v>
      </c>
      <c r="S520" s="196">
        <v>0</v>
      </c>
      <c r="T520" s="197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198" t="s">
        <v>182</v>
      </c>
      <c r="AT520" s="198" t="s">
        <v>135</v>
      </c>
      <c r="AU520" s="198" t="s">
        <v>84</v>
      </c>
      <c r="AY520" s="16" t="s">
        <v>132</v>
      </c>
      <c r="BE520" s="199">
        <f>IF(N520="základní",J520,0)</f>
        <v>0</v>
      </c>
      <c r="BF520" s="199">
        <f>IF(N520="snížená",J520,0)</f>
        <v>0</v>
      </c>
      <c r="BG520" s="199">
        <f>IF(N520="zákl. přenesená",J520,0)</f>
        <v>0</v>
      </c>
      <c r="BH520" s="199">
        <f>IF(N520="sníž. přenesená",J520,0)</f>
        <v>0</v>
      </c>
      <c r="BI520" s="199">
        <f>IF(N520="nulová",J520,0)</f>
        <v>0</v>
      </c>
      <c r="BJ520" s="16" t="s">
        <v>84</v>
      </c>
      <c r="BK520" s="199">
        <f>ROUND(I520*H520,2)</f>
        <v>0</v>
      </c>
      <c r="BL520" s="16" t="s">
        <v>182</v>
      </c>
      <c r="BM520" s="198" t="s">
        <v>619</v>
      </c>
    </row>
    <row r="521" spans="1:65" s="2" customFormat="1" ht="18">
      <c r="A521" s="33"/>
      <c r="B521" s="34"/>
      <c r="C521" s="35"/>
      <c r="D521" s="200" t="s">
        <v>141</v>
      </c>
      <c r="E521" s="35"/>
      <c r="F521" s="201" t="s">
        <v>1867</v>
      </c>
      <c r="G521" s="35"/>
      <c r="H521" s="35"/>
      <c r="I521" s="202"/>
      <c r="J521" s="35"/>
      <c r="K521" s="35"/>
      <c r="L521" s="38"/>
      <c r="M521" s="203"/>
      <c r="N521" s="204"/>
      <c r="O521" s="70"/>
      <c r="P521" s="70"/>
      <c r="Q521" s="70"/>
      <c r="R521" s="70"/>
      <c r="S521" s="70"/>
      <c r="T521" s="71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T521" s="16" t="s">
        <v>141</v>
      </c>
      <c r="AU521" s="16" t="s">
        <v>84</v>
      </c>
    </row>
    <row r="522" spans="1:65" s="13" customFormat="1" ht="10">
      <c r="B522" s="210"/>
      <c r="C522" s="211"/>
      <c r="D522" s="200" t="s">
        <v>227</v>
      </c>
      <c r="E522" s="212" t="s">
        <v>1</v>
      </c>
      <c r="F522" s="213" t="s">
        <v>1868</v>
      </c>
      <c r="G522" s="211"/>
      <c r="H522" s="214">
        <v>6</v>
      </c>
      <c r="I522" s="215"/>
      <c r="J522" s="211"/>
      <c r="K522" s="211"/>
      <c r="L522" s="216"/>
      <c r="M522" s="217"/>
      <c r="N522" s="218"/>
      <c r="O522" s="218"/>
      <c r="P522" s="218"/>
      <c r="Q522" s="218"/>
      <c r="R522" s="218"/>
      <c r="S522" s="218"/>
      <c r="T522" s="219"/>
      <c r="AT522" s="220" t="s">
        <v>227</v>
      </c>
      <c r="AU522" s="220" t="s">
        <v>84</v>
      </c>
      <c r="AV522" s="13" t="s">
        <v>86</v>
      </c>
      <c r="AW522" s="13" t="s">
        <v>33</v>
      </c>
      <c r="AX522" s="13" t="s">
        <v>77</v>
      </c>
      <c r="AY522" s="220" t="s">
        <v>132</v>
      </c>
    </row>
    <row r="523" spans="1:65" s="14" customFormat="1" ht="10">
      <c r="B523" s="221"/>
      <c r="C523" s="222"/>
      <c r="D523" s="200" t="s">
        <v>227</v>
      </c>
      <c r="E523" s="223" t="s">
        <v>1</v>
      </c>
      <c r="F523" s="224" t="s">
        <v>229</v>
      </c>
      <c r="G523" s="222"/>
      <c r="H523" s="225">
        <v>6</v>
      </c>
      <c r="I523" s="226"/>
      <c r="J523" s="222"/>
      <c r="K523" s="222"/>
      <c r="L523" s="227"/>
      <c r="M523" s="228"/>
      <c r="N523" s="229"/>
      <c r="O523" s="229"/>
      <c r="P523" s="229"/>
      <c r="Q523" s="229"/>
      <c r="R523" s="229"/>
      <c r="S523" s="229"/>
      <c r="T523" s="230"/>
      <c r="AT523" s="231" t="s">
        <v>227</v>
      </c>
      <c r="AU523" s="231" t="s">
        <v>84</v>
      </c>
      <c r="AV523" s="14" t="s">
        <v>153</v>
      </c>
      <c r="AW523" s="14" t="s">
        <v>33</v>
      </c>
      <c r="AX523" s="14" t="s">
        <v>84</v>
      </c>
      <c r="AY523" s="231" t="s">
        <v>132</v>
      </c>
    </row>
    <row r="524" spans="1:65" s="2" customFormat="1" ht="24.15" customHeight="1">
      <c r="A524" s="33"/>
      <c r="B524" s="34"/>
      <c r="C524" s="186" t="s">
        <v>620</v>
      </c>
      <c r="D524" s="186" t="s">
        <v>135</v>
      </c>
      <c r="E524" s="187" t="s">
        <v>1869</v>
      </c>
      <c r="F524" s="188" t="s">
        <v>1870</v>
      </c>
      <c r="G524" s="189" t="s">
        <v>237</v>
      </c>
      <c r="H524" s="190">
        <v>1</v>
      </c>
      <c r="I524" s="191"/>
      <c r="J524" s="192">
        <f>ROUND(I524*H524,2)</f>
        <v>0</v>
      </c>
      <c r="K524" s="193"/>
      <c r="L524" s="38"/>
      <c r="M524" s="194" t="s">
        <v>1</v>
      </c>
      <c r="N524" s="195" t="s">
        <v>42</v>
      </c>
      <c r="O524" s="70"/>
      <c r="P524" s="196">
        <f>O524*H524</f>
        <v>0</v>
      </c>
      <c r="Q524" s="196">
        <v>0</v>
      </c>
      <c r="R524" s="196">
        <f>Q524*H524</f>
        <v>0</v>
      </c>
      <c r="S524" s="196">
        <v>0</v>
      </c>
      <c r="T524" s="197">
        <f>S524*H524</f>
        <v>0</v>
      </c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R524" s="198" t="s">
        <v>182</v>
      </c>
      <c r="AT524" s="198" t="s">
        <v>135</v>
      </c>
      <c r="AU524" s="198" t="s">
        <v>84</v>
      </c>
      <c r="AY524" s="16" t="s">
        <v>132</v>
      </c>
      <c r="BE524" s="199">
        <f>IF(N524="základní",J524,0)</f>
        <v>0</v>
      </c>
      <c r="BF524" s="199">
        <f>IF(N524="snížená",J524,0)</f>
        <v>0</v>
      </c>
      <c r="BG524" s="199">
        <f>IF(N524="zákl. přenesená",J524,0)</f>
        <v>0</v>
      </c>
      <c r="BH524" s="199">
        <f>IF(N524="sníž. přenesená",J524,0)</f>
        <v>0</v>
      </c>
      <c r="BI524" s="199">
        <f>IF(N524="nulová",J524,0)</f>
        <v>0</v>
      </c>
      <c r="BJ524" s="16" t="s">
        <v>84</v>
      </c>
      <c r="BK524" s="199">
        <f>ROUND(I524*H524,2)</f>
        <v>0</v>
      </c>
      <c r="BL524" s="16" t="s">
        <v>182</v>
      </c>
      <c r="BM524" s="198" t="s">
        <v>623</v>
      </c>
    </row>
    <row r="525" spans="1:65" s="2" customFormat="1" ht="10">
      <c r="A525" s="33"/>
      <c r="B525" s="34"/>
      <c r="C525" s="35"/>
      <c r="D525" s="200" t="s">
        <v>141</v>
      </c>
      <c r="E525" s="35"/>
      <c r="F525" s="201" t="s">
        <v>1870</v>
      </c>
      <c r="G525" s="35"/>
      <c r="H525" s="35"/>
      <c r="I525" s="202"/>
      <c r="J525" s="35"/>
      <c r="K525" s="35"/>
      <c r="L525" s="38"/>
      <c r="M525" s="203"/>
      <c r="N525" s="204"/>
      <c r="O525" s="70"/>
      <c r="P525" s="70"/>
      <c r="Q525" s="70"/>
      <c r="R525" s="70"/>
      <c r="S525" s="70"/>
      <c r="T525" s="71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T525" s="16" t="s">
        <v>141</v>
      </c>
      <c r="AU525" s="16" t="s">
        <v>84</v>
      </c>
    </row>
    <row r="526" spans="1:65" s="13" customFormat="1" ht="10">
      <c r="B526" s="210"/>
      <c r="C526" s="211"/>
      <c r="D526" s="200" t="s">
        <v>227</v>
      </c>
      <c r="E526" s="212" t="s">
        <v>1</v>
      </c>
      <c r="F526" s="213" t="s">
        <v>1652</v>
      </c>
      <c r="G526" s="211"/>
      <c r="H526" s="214">
        <v>1</v>
      </c>
      <c r="I526" s="215"/>
      <c r="J526" s="211"/>
      <c r="K526" s="211"/>
      <c r="L526" s="216"/>
      <c r="M526" s="217"/>
      <c r="N526" s="218"/>
      <c r="O526" s="218"/>
      <c r="P526" s="218"/>
      <c r="Q526" s="218"/>
      <c r="R526" s="218"/>
      <c r="S526" s="218"/>
      <c r="T526" s="219"/>
      <c r="AT526" s="220" t="s">
        <v>227</v>
      </c>
      <c r="AU526" s="220" t="s">
        <v>84</v>
      </c>
      <c r="AV526" s="13" t="s">
        <v>86</v>
      </c>
      <c r="AW526" s="13" t="s">
        <v>33</v>
      </c>
      <c r="AX526" s="13" t="s">
        <v>77</v>
      </c>
      <c r="AY526" s="220" t="s">
        <v>132</v>
      </c>
    </row>
    <row r="527" spans="1:65" s="14" customFormat="1" ht="10">
      <c r="B527" s="221"/>
      <c r="C527" s="222"/>
      <c r="D527" s="200" t="s">
        <v>227</v>
      </c>
      <c r="E527" s="223" t="s">
        <v>1</v>
      </c>
      <c r="F527" s="224" t="s">
        <v>229</v>
      </c>
      <c r="G527" s="222"/>
      <c r="H527" s="225">
        <v>1</v>
      </c>
      <c r="I527" s="226"/>
      <c r="J527" s="222"/>
      <c r="K527" s="222"/>
      <c r="L527" s="227"/>
      <c r="M527" s="228"/>
      <c r="N527" s="229"/>
      <c r="O527" s="229"/>
      <c r="P527" s="229"/>
      <c r="Q527" s="229"/>
      <c r="R527" s="229"/>
      <c r="S527" s="229"/>
      <c r="T527" s="230"/>
      <c r="AT527" s="231" t="s">
        <v>227</v>
      </c>
      <c r="AU527" s="231" t="s">
        <v>84</v>
      </c>
      <c r="AV527" s="14" t="s">
        <v>153</v>
      </c>
      <c r="AW527" s="14" t="s">
        <v>33</v>
      </c>
      <c r="AX527" s="14" t="s">
        <v>84</v>
      </c>
      <c r="AY527" s="231" t="s">
        <v>132</v>
      </c>
    </row>
    <row r="528" spans="1:65" s="2" customFormat="1" ht="24.15" customHeight="1">
      <c r="A528" s="33"/>
      <c r="B528" s="34"/>
      <c r="C528" s="186" t="s">
        <v>412</v>
      </c>
      <c r="D528" s="186" t="s">
        <v>135</v>
      </c>
      <c r="E528" s="187" t="s">
        <v>1871</v>
      </c>
      <c r="F528" s="188" t="s">
        <v>1872</v>
      </c>
      <c r="G528" s="189" t="s">
        <v>237</v>
      </c>
      <c r="H528" s="190">
        <v>3</v>
      </c>
      <c r="I528" s="191"/>
      <c r="J528" s="192">
        <f>ROUND(I528*H528,2)</f>
        <v>0</v>
      </c>
      <c r="K528" s="193"/>
      <c r="L528" s="38"/>
      <c r="M528" s="194" t="s">
        <v>1</v>
      </c>
      <c r="N528" s="195" t="s">
        <v>42</v>
      </c>
      <c r="O528" s="70"/>
      <c r="P528" s="196">
        <f>O528*H528</f>
        <v>0</v>
      </c>
      <c r="Q528" s="196">
        <v>0</v>
      </c>
      <c r="R528" s="196">
        <f>Q528*H528</f>
        <v>0</v>
      </c>
      <c r="S528" s="196">
        <v>0</v>
      </c>
      <c r="T528" s="197">
        <f>S528*H528</f>
        <v>0</v>
      </c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R528" s="198" t="s">
        <v>182</v>
      </c>
      <c r="AT528" s="198" t="s">
        <v>135</v>
      </c>
      <c r="AU528" s="198" t="s">
        <v>84</v>
      </c>
      <c r="AY528" s="16" t="s">
        <v>132</v>
      </c>
      <c r="BE528" s="199">
        <f>IF(N528="základní",J528,0)</f>
        <v>0</v>
      </c>
      <c r="BF528" s="199">
        <f>IF(N528="snížená",J528,0)</f>
        <v>0</v>
      </c>
      <c r="BG528" s="199">
        <f>IF(N528="zákl. přenesená",J528,0)</f>
        <v>0</v>
      </c>
      <c r="BH528" s="199">
        <f>IF(N528="sníž. přenesená",J528,0)</f>
        <v>0</v>
      </c>
      <c r="BI528" s="199">
        <f>IF(N528="nulová",J528,0)</f>
        <v>0</v>
      </c>
      <c r="BJ528" s="16" t="s">
        <v>84</v>
      </c>
      <c r="BK528" s="199">
        <f>ROUND(I528*H528,2)</f>
        <v>0</v>
      </c>
      <c r="BL528" s="16" t="s">
        <v>182</v>
      </c>
      <c r="BM528" s="198" t="s">
        <v>626</v>
      </c>
    </row>
    <row r="529" spans="1:65" s="2" customFormat="1" ht="18">
      <c r="A529" s="33"/>
      <c r="B529" s="34"/>
      <c r="C529" s="35"/>
      <c r="D529" s="200" t="s">
        <v>141</v>
      </c>
      <c r="E529" s="35"/>
      <c r="F529" s="201" t="s">
        <v>1872</v>
      </c>
      <c r="G529" s="35"/>
      <c r="H529" s="35"/>
      <c r="I529" s="202"/>
      <c r="J529" s="35"/>
      <c r="K529" s="35"/>
      <c r="L529" s="38"/>
      <c r="M529" s="203"/>
      <c r="N529" s="204"/>
      <c r="O529" s="70"/>
      <c r="P529" s="70"/>
      <c r="Q529" s="70"/>
      <c r="R529" s="70"/>
      <c r="S529" s="70"/>
      <c r="T529" s="71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T529" s="16" t="s">
        <v>141</v>
      </c>
      <c r="AU529" s="16" t="s">
        <v>84</v>
      </c>
    </row>
    <row r="530" spans="1:65" s="13" customFormat="1" ht="10">
      <c r="B530" s="210"/>
      <c r="C530" s="211"/>
      <c r="D530" s="200" t="s">
        <v>227</v>
      </c>
      <c r="E530" s="212" t="s">
        <v>1</v>
      </c>
      <c r="F530" s="213" t="s">
        <v>1873</v>
      </c>
      <c r="G530" s="211"/>
      <c r="H530" s="214">
        <v>3</v>
      </c>
      <c r="I530" s="215"/>
      <c r="J530" s="211"/>
      <c r="K530" s="211"/>
      <c r="L530" s="216"/>
      <c r="M530" s="217"/>
      <c r="N530" s="218"/>
      <c r="O530" s="218"/>
      <c r="P530" s="218"/>
      <c r="Q530" s="218"/>
      <c r="R530" s="218"/>
      <c r="S530" s="218"/>
      <c r="T530" s="219"/>
      <c r="AT530" s="220" t="s">
        <v>227</v>
      </c>
      <c r="AU530" s="220" t="s">
        <v>84</v>
      </c>
      <c r="AV530" s="13" t="s">
        <v>86</v>
      </c>
      <c r="AW530" s="13" t="s">
        <v>33</v>
      </c>
      <c r="AX530" s="13" t="s">
        <v>77</v>
      </c>
      <c r="AY530" s="220" t="s">
        <v>132</v>
      </c>
    </row>
    <row r="531" spans="1:65" s="14" customFormat="1" ht="10">
      <c r="B531" s="221"/>
      <c r="C531" s="222"/>
      <c r="D531" s="200" t="s">
        <v>227</v>
      </c>
      <c r="E531" s="223" t="s">
        <v>1</v>
      </c>
      <c r="F531" s="224" t="s">
        <v>229</v>
      </c>
      <c r="G531" s="222"/>
      <c r="H531" s="225">
        <v>3</v>
      </c>
      <c r="I531" s="226"/>
      <c r="J531" s="222"/>
      <c r="K531" s="222"/>
      <c r="L531" s="227"/>
      <c r="M531" s="228"/>
      <c r="N531" s="229"/>
      <c r="O531" s="229"/>
      <c r="P531" s="229"/>
      <c r="Q531" s="229"/>
      <c r="R531" s="229"/>
      <c r="S531" s="229"/>
      <c r="T531" s="230"/>
      <c r="AT531" s="231" t="s">
        <v>227</v>
      </c>
      <c r="AU531" s="231" t="s">
        <v>84</v>
      </c>
      <c r="AV531" s="14" t="s">
        <v>153</v>
      </c>
      <c r="AW531" s="14" t="s">
        <v>33</v>
      </c>
      <c r="AX531" s="14" t="s">
        <v>84</v>
      </c>
      <c r="AY531" s="231" t="s">
        <v>132</v>
      </c>
    </row>
    <row r="532" spans="1:65" s="2" customFormat="1" ht="16.5" customHeight="1">
      <c r="A532" s="33"/>
      <c r="B532" s="34"/>
      <c r="C532" s="186" t="s">
        <v>628</v>
      </c>
      <c r="D532" s="186" t="s">
        <v>135</v>
      </c>
      <c r="E532" s="187" t="s">
        <v>1874</v>
      </c>
      <c r="F532" s="188" t="s">
        <v>1875</v>
      </c>
      <c r="G532" s="189" t="s">
        <v>1675</v>
      </c>
      <c r="H532" s="190">
        <v>3</v>
      </c>
      <c r="I532" s="191"/>
      <c r="J532" s="192">
        <f>ROUND(I532*H532,2)</f>
        <v>0</v>
      </c>
      <c r="K532" s="193"/>
      <c r="L532" s="38"/>
      <c r="M532" s="194" t="s">
        <v>1</v>
      </c>
      <c r="N532" s="195" t="s">
        <v>42</v>
      </c>
      <c r="O532" s="70"/>
      <c r="P532" s="196">
        <f>O532*H532</f>
        <v>0</v>
      </c>
      <c r="Q532" s="196">
        <v>0</v>
      </c>
      <c r="R532" s="196">
        <f>Q532*H532</f>
        <v>0</v>
      </c>
      <c r="S532" s="196">
        <v>0</v>
      </c>
      <c r="T532" s="197">
        <f>S532*H532</f>
        <v>0</v>
      </c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R532" s="198" t="s">
        <v>182</v>
      </c>
      <c r="AT532" s="198" t="s">
        <v>135</v>
      </c>
      <c r="AU532" s="198" t="s">
        <v>84</v>
      </c>
      <c r="AY532" s="16" t="s">
        <v>132</v>
      </c>
      <c r="BE532" s="199">
        <f>IF(N532="základní",J532,0)</f>
        <v>0</v>
      </c>
      <c r="BF532" s="199">
        <f>IF(N532="snížená",J532,0)</f>
        <v>0</v>
      </c>
      <c r="BG532" s="199">
        <f>IF(N532="zákl. přenesená",J532,0)</f>
        <v>0</v>
      </c>
      <c r="BH532" s="199">
        <f>IF(N532="sníž. přenesená",J532,0)</f>
        <v>0</v>
      </c>
      <c r="BI532" s="199">
        <f>IF(N532="nulová",J532,0)</f>
        <v>0</v>
      </c>
      <c r="BJ532" s="16" t="s">
        <v>84</v>
      </c>
      <c r="BK532" s="199">
        <f>ROUND(I532*H532,2)</f>
        <v>0</v>
      </c>
      <c r="BL532" s="16" t="s">
        <v>182</v>
      </c>
      <c r="BM532" s="198" t="s">
        <v>631</v>
      </c>
    </row>
    <row r="533" spans="1:65" s="2" customFormat="1" ht="10">
      <c r="A533" s="33"/>
      <c r="B533" s="34"/>
      <c r="C533" s="35"/>
      <c r="D533" s="200" t="s">
        <v>141</v>
      </c>
      <c r="E533" s="35"/>
      <c r="F533" s="201" t="s">
        <v>1875</v>
      </c>
      <c r="G533" s="35"/>
      <c r="H533" s="35"/>
      <c r="I533" s="202"/>
      <c r="J533" s="35"/>
      <c r="K533" s="35"/>
      <c r="L533" s="38"/>
      <c r="M533" s="203"/>
      <c r="N533" s="204"/>
      <c r="O533" s="70"/>
      <c r="P533" s="70"/>
      <c r="Q533" s="70"/>
      <c r="R533" s="70"/>
      <c r="S533" s="70"/>
      <c r="T533" s="71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T533" s="16" t="s">
        <v>141</v>
      </c>
      <c r="AU533" s="16" t="s">
        <v>84</v>
      </c>
    </row>
    <row r="534" spans="1:65" s="13" customFormat="1" ht="10">
      <c r="B534" s="210"/>
      <c r="C534" s="211"/>
      <c r="D534" s="200" t="s">
        <v>227</v>
      </c>
      <c r="E534" s="212" t="s">
        <v>1</v>
      </c>
      <c r="F534" s="213" t="s">
        <v>1873</v>
      </c>
      <c r="G534" s="211"/>
      <c r="H534" s="214">
        <v>3</v>
      </c>
      <c r="I534" s="215"/>
      <c r="J534" s="211"/>
      <c r="K534" s="211"/>
      <c r="L534" s="216"/>
      <c r="M534" s="217"/>
      <c r="N534" s="218"/>
      <c r="O534" s="218"/>
      <c r="P534" s="218"/>
      <c r="Q534" s="218"/>
      <c r="R534" s="218"/>
      <c r="S534" s="218"/>
      <c r="T534" s="219"/>
      <c r="AT534" s="220" t="s">
        <v>227</v>
      </c>
      <c r="AU534" s="220" t="s">
        <v>84</v>
      </c>
      <c r="AV534" s="13" t="s">
        <v>86</v>
      </c>
      <c r="AW534" s="13" t="s">
        <v>33</v>
      </c>
      <c r="AX534" s="13" t="s">
        <v>77</v>
      </c>
      <c r="AY534" s="220" t="s">
        <v>132</v>
      </c>
    </row>
    <row r="535" spans="1:65" s="14" customFormat="1" ht="10">
      <c r="B535" s="221"/>
      <c r="C535" s="222"/>
      <c r="D535" s="200" t="s">
        <v>227</v>
      </c>
      <c r="E535" s="223" t="s">
        <v>1</v>
      </c>
      <c r="F535" s="224" t="s">
        <v>229</v>
      </c>
      <c r="G535" s="222"/>
      <c r="H535" s="225">
        <v>3</v>
      </c>
      <c r="I535" s="226"/>
      <c r="J535" s="222"/>
      <c r="K535" s="222"/>
      <c r="L535" s="227"/>
      <c r="M535" s="228"/>
      <c r="N535" s="229"/>
      <c r="O535" s="229"/>
      <c r="P535" s="229"/>
      <c r="Q535" s="229"/>
      <c r="R535" s="229"/>
      <c r="S535" s="229"/>
      <c r="T535" s="230"/>
      <c r="AT535" s="231" t="s">
        <v>227</v>
      </c>
      <c r="AU535" s="231" t="s">
        <v>84</v>
      </c>
      <c r="AV535" s="14" t="s">
        <v>153</v>
      </c>
      <c r="AW535" s="14" t="s">
        <v>33</v>
      </c>
      <c r="AX535" s="14" t="s">
        <v>84</v>
      </c>
      <c r="AY535" s="231" t="s">
        <v>132</v>
      </c>
    </row>
    <row r="536" spans="1:65" s="2" customFormat="1" ht="16.5" customHeight="1">
      <c r="A536" s="33"/>
      <c r="B536" s="34"/>
      <c r="C536" s="186" t="s">
        <v>416</v>
      </c>
      <c r="D536" s="186" t="s">
        <v>135</v>
      </c>
      <c r="E536" s="187" t="s">
        <v>1876</v>
      </c>
      <c r="F536" s="188" t="s">
        <v>1877</v>
      </c>
      <c r="G536" s="189" t="s">
        <v>1675</v>
      </c>
      <c r="H536" s="190">
        <v>3</v>
      </c>
      <c r="I536" s="191"/>
      <c r="J536" s="192">
        <f>ROUND(I536*H536,2)</f>
        <v>0</v>
      </c>
      <c r="K536" s="193"/>
      <c r="L536" s="38"/>
      <c r="M536" s="194" t="s">
        <v>1</v>
      </c>
      <c r="N536" s="195" t="s">
        <v>42</v>
      </c>
      <c r="O536" s="70"/>
      <c r="P536" s="196">
        <f>O536*H536</f>
        <v>0</v>
      </c>
      <c r="Q536" s="196">
        <v>0</v>
      </c>
      <c r="R536" s="196">
        <f>Q536*H536</f>
        <v>0</v>
      </c>
      <c r="S536" s="196">
        <v>0</v>
      </c>
      <c r="T536" s="197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198" t="s">
        <v>182</v>
      </c>
      <c r="AT536" s="198" t="s">
        <v>135</v>
      </c>
      <c r="AU536" s="198" t="s">
        <v>84</v>
      </c>
      <c r="AY536" s="16" t="s">
        <v>132</v>
      </c>
      <c r="BE536" s="199">
        <f>IF(N536="základní",J536,0)</f>
        <v>0</v>
      </c>
      <c r="BF536" s="199">
        <f>IF(N536="snížená",J536,0)</f>
        <v>0</v>
      </c>
      <c r="BG536" s="199">
        <f>IF(N536="zákl. přenesená",J536,0)</f>
        <v>0</v>
      </c>
      <c r="BH536" s="199">
        <f>IF(N536="sníž. přenesená",J536,0)</f>
        <v>0</v>
      </c>
      <c r="BI536" s="199">
        <f>IF(N536="nulová",J536,0)</f>
        <v>0</v>
      </c>
      <c r="BJ536" s="16" t="s">
        <v>84</v>
      </c>
      <c r="BK536" s="199">
        <f>ROUND(I536*H536,2)</f>
        <v>0</v>
      </c>
      <c r="BL536" s="16" t="s">
        <v>182</v>
      </c>
      <c r="BM536" s="198" t="s">
        <v>636</v>
      </c>
    </row>
    <row r="537" spans="1:65" s="2" customFormat="1" ht="10">
      <c r="A537" s="33"/>
      <c r="B537" s="34"/>
      <c r="C537" s="35"/>
      <c r="D537" s="200" t="s">
        <v>141</v>
      </c>
      <c r="E537" s="35"/>
      <c r="F537" s="201" t="s">
        <v>1877</v>
      </c>
      <c r="G537" s="35"/>
      <c r="H537" s="35"/>
      <c r="I537" s="202"/>
      <c r="J537" s="35"/>
      <c r="K537" s="35"/>
      <c r="L537" s="38"/>
      <c r="M537" s="203"/>
      <c r="N537" s="204"/>
      <c r="O537" s="70"/>
      <c r="P537" s="70"/>
      <c r="Q537" s="70"/>
      <c r="R537" s="70"/>
      <c r="S537" s="70"/>
      <c r="T537" s="71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T537" s="16" t="s">
        <v>141</v>
      </c>
      <c r="AU537" s="16" t="s">
        <v>84</v>
      </c>
    </row>
    <row r="538" spans="1:65" s="13" customFormat="1" ht="10">
      <c r="B538" s="210"/>
      <c r="C538" s="211"/>
      <c r="D538" s="200" t="s">
        <v>227</v>
      </c>
      <c r="E538" s="212" t="s">
        <v>1</v>
      </c>
      <c r="F538" s="213" t="s">
        <v>1873</v>
      </c>
      <c r="G538" s="211"/>
      <c r="H538" s="214">
        <v>3</v>
      </c>
      <c r="I538" s="215"/>
      <c r="J538" s="211"/>
      <c r="K538" s="211"/>
      <c r="L538" s="216"/>
      <c r="M538" s="217"/>
      <c r="N538" s="218"/>
      <c r="O538" s="218"/>
      <c r="P538" s="218"/>
      <c r="Q538" s="218"/>
      <c r="R538" s="218"/>
      <c r="S538" s="218"/>
      <c r="T538" s="219"/>
      <c r="AT538" s="220" t="s">
        <v>227</v>
      </c>
      <c r="AU538" s="220" t="s">
        <v>84</v>
      </c>
      <c r="AV538" s="13" t="s">
        <v>86</v>
      </c>
      <c r="AW538" s="13" t="s">
        <v>33</v>
      </c>
      <c r="AX538" s="13" t="s">
        <v>77</v>
      </c>
      <c r="AY538" s="220" t="s">
        <v>132</v>
      </c>
    </row>
    <row r="539" spans="1:65" s="14" customFormat="1" ht="10">
      <c r="B539" s="221"/>
      <c r="C539" s="222"/>
      <c r="D539" s="200" t="s">
        <v>227</v>
      </c>
      <c r="E539" s="223" t="s">
        <v>1</v>
      </c>
      <c r="F539" s="224" t="s">
        <v>229</v>
      </c>
      <c r="G539" s="222"/>
      <c r="H539" s="225">
        <v>3</v>
      </c>
      <c r="I539" s="226"/>
      <c r="J539" s="222"/>
      <c r="K539" s="222"/>
      <c r="L539" s="227"/>
      <c r="M539" s="228"/>
      <c r="N539" s="229"/>
      <c r="O539" s="229"/>
      <c r="P539" s="229"/>
      <c r="Q539" s="229"/>
      <c r="R539" s="229"/>
      <c r="S539" s="229"/>
      <c r="T539" s="230"/>
      <c r="AT539" s="231" t="s">
        <v>227</v>
      </c>
      <c r="AU539" s="231" t="s">
        <v>84</v>
      </c>
      <c r="AV539" s="14" t="s">
        <v>153</v>
      </c>
      <c r="AW539" s="14" t="s">
        <v>33</v>
      </c>
      <c r="AX539" s="14" t="s">
        <v>84</v>
      </c>
      <c r="AY539" s="231" t="s">
        <v>132</v>
      </c>
    </row>
    <row r="540" spans="1:65" s="2" customFormat="1" ht="21.75" customHeight="1">
      <c r="A540" s="33"/>
      <c r="B540" s="34"/>
      <c r="C540" s="186" t="s">
        <v>645</v>
      </c>
      <c r="D540" s="186" t="s">
        <v>135</v>
      </c>
      <c r="E540" s="187" t="s">
        <v>1878</v>
      </c>
      <c r="F540" s="188" t="s">
        <v>1879</v>
      </c>
      <c r="G540" s="189" t="s">
        <v>237</v>
      </c>
      <c r="H540" s="190">
        <v>1</v>
      </c>
      <c r="I540" s="191"/>
      <c r="J540" s="192">
        <f>ROUND(I540*H540,2)</f>
        <v>0</v>
      </c>
      <c r="K540" s="193"/>
      <c r="L540" s="38"/>
      <c r="M540" s="194" t="s">
        <v>1</v>
      </c>
      <c r="N540" s="195" t="s">
        <v>42</v>
      </c>
      <c r="O540" s="70"/>
      <c r="P540" s="196">
        <f>O540*H540</f>
        <v>0</v>
      </c>
      <c r="Q540" s="196">
        <v>0</v>
      </c>
      <c r="R540" s="196">
        <f>Q540*H540</f>
        <v>0</v>
      </c>
      <c r="S540" s="196">
        <v>0</v>
      </c>
      <c r="T540" s="197">
        <f>S540*H540</f>
        <v>0</v>
      </c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R540" s="198" t="s">
        <v>182</v>
      </c>
      <c r="AT540" s="198" t="s">
        <v>135</v>
      </c>
      <c r="AU540" s="198" t="s">
        <v>84</v>
      </c>
      <c r="AY540" s="16" t="s">
        <v>132</v>
      </c>
      <c r="BE540" s="199">
        <f>IF(N540="základní",J540,0)</f>
        <v>0</v>
      </c>
      <c r="BF540" s="199">
        <f>IF(N540="snížená",J540,0)</f>
        <v>0</v>
      </c>
      <c r="BG540" s="199">
        <f>IF(N540="zákl. přenesená",J540,0)</f>
        <v>0</v>
      </c>
      <c r="BH540" s="199">
        <f>IF(N540="sníž. přenesená",J540,0)</f>
        <v>0</v>
      </c>
      <c r="BI540" s="199">
        <f>IF(N540="nulová",J540,0)</f>
        <v>0</v>
      </c>
      <c r="BJ540" s="16" t="s">
        <v>84</v>
      </c>
      <c r="BK540" s="199">
        <f>ROUND(I540*H540,2)</f>
        <v>0</v>
      </c>
      <c r="BL540" s="16" t="s">
        <v>182</v>
      </c>
      <c r="BM540" s="198" t="s">
        <v>648</v>
      </c>
    </row>
    <row r="541" spans="1:65" s="2" customFormat="1" ht="10">
      <c r="A541" s="33"/>
      <c r="B541" s="34"/>
      <c r="C541" s="35"/>
      <c r="D541" s="200" t="s">
        <v>141</v>
      </c>
      <c r="E541" s="35"/>
      <c r="F541" s="201" t="s">
        <v>1879</v>
      </c>
      <c r="G541" s="35"/>
      <c r="H541" s="35"/>
      <c r="I541" s="202"/>
      <c r="J541" s="35"/>
      <c r="K541" s="35"/>
      <c r="L541" s="38"/>
      <c r="M541" s="203"/>
      <c r="N541" s="204"/>
      <c r="O541" s="70"/>
      <c r="P541" s="70"/>
      <c r="Q541" s="70"/>
      <c r="R541" s="70"/>
      <c r="S541" s="70"/>
      <c r="T541" s="71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T541" s="16" t="s">
        <v>141</v>
      </c>
      <c r="AU541" s="16" t="s">
        <v>84</v>
      </c>
    </row>
    <row r="542" spans="1:65" s="13" customFormat="1" ht="10">
      <c r="B542" s="210"/>
      <c r="C542" s="211"/>
      <c r="D542" s="200" t="s">
        <v>227</v>
      </c>
      <c r="E542" s="212" t="s">
        <v>1</v>
      </c>
      <c r="F542" s="213" t="s">
        <v>1652</v>
      </c>
      <c r="G542" s="211"/>
      <c r="H542" s="214">
        <v>1</v>
      </c>
      <c r="I542" s="215"/>
      <c r="J542" s="211"/>
      <c r="K542" s="211"/>
      <c r="L542" s="216"/>
      <c r="M542" s="217"/>
      <c r="N542" s="218"/>
      <c r="O542" s="218"/>
      <c r="P542" s="218"/>
      <c r="Q542" s="218"/>
      <c r="R542" s="218"/>
      <c r="S542" s="218"/>
      <c r="T542" s="219"/>
      <c r="AT542" s="220" t="s">
        <v>227</v>
      </c>
      <c r="AU542" s="220" t="s">
        <v>84</v>
      </c>
      <c r="AV542" s="13" t="s">
        <v>86</v>
      </c>
      <c r="AW542" s="13" t="s">
        <v>33</v>
      </c>
      <c r="AX542" s="13" t="s">
        <v>77</v>
      </c>
      <c r="AY542" s="220" t="s">
        <v>132</v>
      </c>
    </row>
    <row r="543" spans="1:65" s="14" customFormat="1" ht="10">
      <c r="B543" s="221"/>
      <c r="C543" s="222"/>
      <c r="D543" s="200" t="s">
        <v>227</v>
      </c>
      <c r="E543" s="223" t="s">
        <v>1</v>
      </c>
      <c r="F543" s="224" t="s">
        <v>229</v>
      </c>
      <c r="G543" s="222"/>
      <c r="H543" s="225">
        <v>1</v>
      </c>
      <c r="I543" s="226"/>
      <c r="J543" s="222"/>
      <c r="K543" s="222"/>
      <c r="L543" s="227"/>
      <c r="M543" s="228"/>
      <c r="N543" s="229"/>
      <c r="O543" s="229"/>
      <c r="P543" s="229"/>
      <c r="Q543" s="229"/>
      <c r="R543" s="229"/>
      <c r="S543" s="229"/>
      <c r="T543" s="230"/>
      <c r="AT543" s="231" t="s">
        <v>227</v>
      </c>
      <c r="AU543" s="231" t="s">
        <v>84</v>
      </c>
      <c r="AV543" s="14" t="s">
        <v>153</v>
      </c>
      <c r="AW543" s="14" t="s">
        <v>33</v>
      </c>
      <c r="AX543" s="14" t="s">
        <v>84</v>
      </c>
      <c r="AY543" s="231" t="s">
        <v>132</v>
      </c>
    </row>
    <row r="544" spans="1:65" s="2" customFormat="1" ht="21.75" customHeight="1">
      <c r="A544" s="33"/>
      <c r="B544" s="34"/>
      <c r="C544" s="186" t="s">
        <v>422</v>
      </c>
      <c r="D544" s="186" t="s">
        <v>135</v>
      </c>
      <c r="E544" s="187" t="s">
        <v>1880</v>
      </c>
      <c r="F544" s="188" t="s">
        <v>1881</v>
      </c>
      <c r="G544" s="189" t="s">
        <v>237</v>
      </c>
      <c r="H544" s="190">
        <v>11</v>
      </c>
      <c r="I544" s="191"/>
      <c r="J544" s="192">
        <f>ROUND(I544*H544,2)</f>
        <v>0</v>
      </c>
      <c r="K544" s="193"/>
      <c r="L544" s="38"/>
      <c r="M544" s="194" t="s">
        <v>1</v>
      </c>
      <c r="N544" s="195" t="s">
        <v>42</v>
      </c>
      <c r="O544" s="70"/>
      <c r="P544" s="196">
        <f>O544*H544</f>
        <v>0</v>
      </c>
      <c r="Q544" s="196">
        <v>0</v>
      </c>
      <c r="R544" s="196">
        <f>Q544*H544</f>
        <v>0</v>
      </c>
      <c r="S544" s="196">
        <v>0</v>
      </c>
      <c r="T544" s="197">
        <f>S544*H544</f>
        <v>0</v>
      </c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R544" s="198" t="s">
        <v>182</v>
      </c>
      <c r="AT544" s="198" t="s">
        <v>135</v>
      </c>
      <c r="AU544" s="198" t="s">
        <v>84</v>
      </c>
      <c r="AY544" s="16" t="s">
        <v>132</v>
      </c>
      <c r="BE544" s="199">
        <f>IF(N544="základní",J544,0)</f>
        <v>0</v>
      </c>
      <c r="BF544" s="199">
        <f>IF(N544="snížená",J544,0)</f>
        <v>0</v>
      </c>
      <c r="BG544" s="199">
        <f>IF(N544="zákl. přenesená",J544,0)</f>
        <v>0</v>
      </c>
      <c r="BH544" s="199">
        <f>IF(N544="sníž. přenesená",J544,0)</f>
        <v>0</v>
      </c>
      <c r="BI544" s="199">
        <f>IF(N544="nulová",J544,0)</f>
        <v>0</v>
      </c>
      <c r="BJ544" s="16" t="s">
        <v>84</v>
      </c>
      <c r="BK544" s="199">
        <f>ROUND(I544*H544,2)</f>
        <v>0</v>
      </c>
      <c r="BL544" s="16" t="s">
        <v>182</v>
      </c>
      <c r="BM544" s="198" t="s">
        <v>656</v>
      </c>
    </row>
    <row r="545" spans="1:65" s="2" customFormat="1" ht="10">
      <c r="A545" s="33"/>
      <c r="B545" s="34"/>
      <c r="C545" s="35"/>
      <c r="D545" s="200" t="s">
        <v>141</v>
      </c>
      <c r="E545" s="35"/>
      <c r="F545" s="201" t="s">
        <v>1881</v>
      </c>
      <c r="G545" s="35"/>
      <c r="H545" s="35"/>
      <c r="I545" s="202"/>
      <c r="J545" s="35"/>
      <c r="K545" s="35"/>
      <c r="L545" s="38"/>
      <c r="M545" s="203"/>
      <c r="N545" s="204"/>
      <c r="O545" s="70"/>
      <c r="P545" s="70"/>
      <c r="Q545" s="70"/>
      <c r="R545" s="70"/>
      <c r="S545" s="70"/>
      <c r="T545" s="71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T545" s="16" t="s">
        <v>141</v>
      </c>
      <c r="AU545" s="16" t="s">
        <v>84</v>
      </c>
    </row>
    <row r="546" spans="1:65" s="13" customFormat="1" ht="10">
      <c r="B546" s="210"/>
      <c r="C546" s="211"/>
      <c r="D546" s="200" t="s">
        <v>227</v>
      </c>
      <c r="E546" s="212" t="s">
        <v>1</v>
      </c>
      <c r="F546" s="213" t="s">
        <v>1882</v>
      </c>
      <c r="G546" s="211"/>
      <c r="H546" s="214">
        <v>11</v>
      </c>
      <c r="I546" s="215"/>
      <c r="J546" s="211"/>
      <c r="K546" s="211"/>
      <c r="L546" s="216"/>
      <c r="M546" s="217"/>
      <c r="N546" s="218"/>
      <c r="O546" s="218"/>
      <c r="P546" s="218"/>
      <c r="Q546" s="218"/>
      <c r="R546" s="218"/>
      <c r="S546" s="218"/>
      <c r="T546" s="219"/>
      <c r="AT546" s="220" t="s">
        <v>227</v>
      </c>
      <c r="AU546" s="220" t="s">
        <v>84</v>
      </c>
      <c r="AV546" s="13" t="s">
        <v>86</v>
      </c>
      <c r="AW546" s="13" t="s">
        <v>33</v>
      </c>
      <c r="AX546" s="13" t="s">
        <v>77</v>
      </c>
      <c r="AY546" s="220" t="s">
        <v>132</v>
      </c>
    </row>
    <row r="547" spans="1:65" s="14" customFormat="1" ht="10">
      <c r="B547" s="221"/>
      <c r="C547" s="222"/>
      <c r="D547" s="200" t="s">
        <v>227</v>
      </c>
      <c r="E547" s="223" t="s">
        <v>1</v>
      </c>
      <c r="F547" s="224" t="s">
        <v>229</v>
      </c>
      <c r="G547" s="222"/>
      <c r="H547" s="225">
        <v>11</v>
      </c>
      <c r="I547" s="226"/>
      <c r="J547" s="222"/>
      <c r="K547" s="222"/>
      <c r="L547" s="227"/>
      <c r="M547" s="228"/>
      <c r="N547" s="229"/>
      <c r="O547" s="229"/>
      <c r="P547" s="229"/>
      <c r="Q547" s="229"/>
      <c r="R547" s="229"/>
      <c r="S547" s="229"/>
      <c r="T547" s="230"/>
      <c r="AT547" s="231" t="s">
        <v>227</v>
      </c>
      <c r="AU547" s="231" t="s">
        <v>84</v>
      </c>
      <c r="AV547" s="14" t="s">
        <v>153</v>
      </c>
      <c r="AW547" s="14" t="s">
        <v>33</v>
      </c>
      <c r="AX547" s="14" t="s">
        <v>84</v>
      </c>
      <c r="AY547" s="231" t="s">
        <v>132</v>
      </c>
    </row>
    <row r="548" spans="1:65" s="2" customFormat="1" ht="21.75" customHeight="1">
      <c r="A548" s="33"/>
      <c r="B548" s="34"/>
      <c r="C548" s="186" t="s">
        <v>657</v>
      </c>
      <c r="D548" s="186" t="s">
        <v>135</v>
      </c>
      <c r="E548" s="187" t="s">
        <v>1883</v>
      </c>
      <c r="F548" s="188" t="s">
        <v>1884</v>
      </c>
      <c r="G548" s="189" t="s">
        <v>237</v>
      </c>
      <c r="H548" s="190">
        <v>12</v>
      </c>
      <c r="I548" s="191"/>
      <c r="J548" s="192">
        <f>ROUND(I548*H548,2)</f>
        <v>0</v>
      </c>
      <c r="K548" s="193"/>
      <c r="L548" s="38"/>
      <c r="M548" s="194" t="s">
        <v>1</v>
      </c>
      <c r="N548" s="195" t="s">
        <v>42</v>
      </c>
      <c r="O548" s="70"/>
      <c r="P548" s="196">
        <f>O548*H548</f>
        <v>0</v>
      </c>
      <c r="Q548" s="196">
        <v>0</v>
      </c>
      <c r="R548" s="196">
        <f>Q548*H548</f>
        <v>0</v>
      </c>
      <c r="S548" s="196">
        <v>0</v>
      </c>
      <c r="T548" s="197">
        <f>S548*H548</f>
        <v>0</v>
      </c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R548" s="198" t="s">
        <v>182</v>
      </c>
      <c r="AT548" s="198" t="s">
        <v>135</v>
      </c>
      <c r="AU548" s="198" t="s">
        <v>84</v>
      </c>
      <c r="AY548" s="16" t="s">
        <v>132</v>
      </c>
      <c r="BE548" s="199">
        <f>IF(N548="základní",J548,0)</f>
        <v>0</v>
      </c>
      <c r="BF548" s="199">
        <f>IF(N548="snížená",J548,0)</f>
        <v>0</v>
      </c>
      <c r="BG548" s="199">
        <f>IF(N548="zákl. přenesená",J548,0)</f>
        <v>0</v>
      </c>
      <c r="BH548" s="199">
        <f>IF(N548="sníž. přenesená",J548,0)</f>
        <v>0</v>
      </c>
      <c r="BI548" s="199">
        <f>IF(N548="nulová",J548,0)</f>
        <v>0</v>
      </c>
      <c r="BJ548" s="16" t="s">
        <v>84</v>
      </c>
      <c r="BK548" s="199">
        <f>ROUND(I548*H548,2)</f>
        <v>0</v>
      </c>
      <c r="BL548" s="16" t="s">
        <v>182</v>
      </c>
      <c r="BM548" s="198" t="s">
        <v>660</v>
      </c>
    </row>
    <row r="549" spans="1:65" s="2" customFormat="1" ht="10">
      <c r="A549" s="33"/>
      <c r="B549" s="34"/>
      <c r="C549" s="35"/>
      <c r="D549" s="200" t="s">
        <v>141</v>
      </c>
      <c r="E549" s="35"/>
      <c r="F549" s="201" t="s">
        <v>1884</v>
      </c>
      <c r="G549" s="35"/>
      <c r="H549" s="35"/>
      <c r="I549" s="202"/>
      <c r="J549" s="35"/>
      <c r="K549" s="35"/>
      <c r="L549" s="38"/>
      <c r="M549" s="203"/>
      <c r="N549" s="204"/>
      <c r="O549" s="70"/>
      <c r="P549" s="70"/>
      <c r="Q549" s="70"/>
      <c r="R549" s="70"/>
      <c r="S549" s="70"/>
      <c r="T549" s="71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T549" s="16" t="s">
        <v>141</v>
      </c>
      <c r="AU549" s="16" t="s">
        <v>84</v>
      </c>
    </row>
    <row r="550" spans="1:65" s="13" customFormat="1" ht="10">
      <c r="B550" s="210"/>
      <c r="C550" s="211"/>
      <c r="D550" s="200" t="s">
        <v>227</v>
      </c>
      <c r="E550" s="212" t="s">
        <v>1</v>
      </c>
      <c r="F550" s="213" t="s">
        <v>1885</v>
      </c>
      <c r="G550" s="211"/>
      <c r="H550" s="214">
        <v>12</v>
      </c>
      <c r="I550" s="215"/>
      <c r="J550" s="211"/>
      <c r="K550" s="211"/>
      <c r="L550" s="216"/>
      <c r="M550" s="217"/>
      <c r="N550" s="218"/>
      <c r="O550" s="218"/>
      <c r="P550" s="218"/>
      <c r="Q550" s="218"/>
      <c r="R550" s="218"/>
      <c r="S550" s="218"/>
      <c r="T550" s="219"/>
      <c r="AT550" s="220" t="s">
        <v>227</v>
      </c>
      <c r="AU550" s="220" t="s">
        <v>84</v>
      </c>
      <c r="AV550" s="13" t="s">
        <v>86</v>
      </c>
      <c r="AW550" s="13" t="s">
        <v>33</v>
      </c>
      <c r="AX550" s="13" t="s">
        <v>77</v>
      </c>
      <c r="AY550" s="220" t="s">
        <v>132</v>
      </c>
    </row>
    <row r="551" spans="1:65" s="14" customFormat="1" ht="10">
      <c r="B551" s="221"/>
      <c r="C551" s="222"/>
      <c r="D551" s="200" t="s">
        <v>227</v>
      </c>
      <c r="E551" s="223" t="s">
        <v>1</v>
      </c>
      <c r="F551" s="224" t="s">
        <v>229</v>
      </c>
      <c r="G551" s="222"/>
      <c r="H551" s="225">
        <v>12</v>
      </c>
      <c r="I551" s="226"/>
      <c r="J551" s="222"/>
      <c r="K551" s="222"/>
      <c r="L551" s="227"/>
      <c r="M551" s="228"/>
      <c r="N551" s="229"/>
      <c r="O551" s="229"/>
      <c r="P551" s="229"/>
      <c r="Q551" s="229"/>
      <c r="R551" s="229"/>
      <c r="S551" s="229"/>
      <c r="T551" s="230"/>
      <c r="AT551" s="231" t="s">
        <v>227</v>
      </c>
      <c r="AU551" s="231" t="s">
        <v>84</v>
      </c>
      <c r="AV551" s="14" t="s">
        <v>153</v>
      </c>
      <c r="AW551" s="14" t="s">
        <v>33</v>
      </c>
      <c r="AX551" s="14" t="s">
        <v>84</v>
      </c>
      <c r="AY551" s="231" t="s">
        <v>132</v>
      </c>
    </row>
    <row r="552" spans="1:65" s="2" customFormat="1" ht="16.5" customHeight="1">
      <c r="A552" s="33"/>
      <c r="B552" s="34"/>
      <c r="C552" s="186" t="s">
        <v>427</v>
      </c>
      <c r="D552" s="186" t="s">
        <v>135</v>
      </c>
      <c r="E552" s="187" t="s">
        <v>1886</v>
      </c>
      <c r="F552" s="188" t="s">
        <v>1887</v>
      </c>
      <c r="G552" s="189" t="s">
        <v>237</v>
      </c>
      <c r="H552" s="190">
        <v>1</v>
      </c>
      <c r="I552" s="191"/>
      <c r="J552" s="192">
        <f>ROUND(I552*H552,2)</f>
        <v>0</v>
      </c>
      <c r="K552" s="193"/>
      <c r="L552" s="38"/>
      <c r="M552" s="194" t="s">
        <v>1</v>
      </c>
      <c r="N552" s="195" t="s">
        <v>42</v>
      </c>
      <c r="O552" s="70"/>
      <c r="P552" s="196">
        <f>O552*H552</f>
        <v>0</v>
      </c>
      <c r="Q552" s="196">
        <v>0</v>
      </c>
      <c r="R552" s="196">
        <f>Q552*H552</f>
        <v>0</v>
      </c>
      <c r="S552" s="196">
        <v>0</v>
      </c>
      <c r="T552" s="197">
        <f>S552*H552</f>
        <v>0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198" t="s">
        <v>182</v>
      </c>
      <c r="AT552" s="198" t="s">
        <v>135</v>
      </c>
      <c r="AU552" s="198" t="s">
        <v>84</v>
      </c>
      <c r="AY552" s="16" t="s">
        <v>132</v>
      </c>
      <c r="BE552" s="199">
        <f>IF(N552="základní",J552,0)</f>
        <v>0</v>
      </c>
      <c r="BF552" s="199">
        <f>IF(N552="snížená",J552,0)</f>
        <v>0</v>
      </c>
      <c r="BG552" s="199">
        <f>IF(N552="zákl. přenesená",J552,0)</f>
        <v>0</v>
      </c>
      <c r="BH552" s="199">
        <f>IF(N552="sníž. přenesená",J552,0)</f>
        <v>0</v>
      </c>
      <c r="BI552" s="199">
        <f>IF(N552="nulová",J552,0)</f>
        <v>0</v>
      </c>
      <c r="BJ552" s="16" t="s">
        <v>84</v>
      </c>
      <c r="BK552" s="199">
        <f>ROUND(I552*H552,2)</f>
        <v>0</v>
      </c>
      <c r="BL552" s="16" t="s">
        <v>182</v>
      </c>
      <c r="BM552" s="198" t="s">
        <v>664</v>
      </c>
    </row>
    <row r="553" spans="1:65" s="2" customFormat="1" ht="10">
      <c r="A553" s="33"/>
      <c r="B553" s="34"/>
      <c r="C553" s="35"/>
      <c r="D553" s="200" t="s">
        <v>141</v>
      </c>
      <c r="E553" s="35"/>
      <c r="F553" s="201" t="s">
        <v>1887</v>
      </c>
      <c r="G553" s="35"/>
      <c r="H553" s="35"/>
      <c r="I553" s="202"/>
      <c r="J553" s="35"/>
      <c r="K553" s="35"/>
      <c r="L553" s="38"/>
      <c r="M553" s="203"/>
      <c r="N553" s="204"/>
      <c r="O553" s="70"/>
      <c r="P553" s="70"/>
      <c r="Q553" s="70"/>
      <c r="R553" s="70"/>
      <c r="S553" s="70"/>
      <c r="T553" s="71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T553" s="16" t="s">
        <v>141</v>
      </c>
      <c r="AU553" s="16" t="s">
        <v>84</v>
      </c>
    </row>
    <row r="554" spans="1:65" s="13" customFormat="1" ht="10">
      <c r="B554" s="210"/>
      <c r="C554" s="211"/>
      <c r="D554" s="200" t="s">
        <v>227</v>
      </c>
      <c r="E554" s="212" t="s">
        <v>1</v>
      </c>
      <c r="F554" s="213" t="s">
        <v>1652</v>
      </c>
      <c r="G554" s="211"/>
      <c r="H554" s="214">
        <v>1</v>
      </c>
      <c r="I554" s="215"/>
      <c r="J554" s="211"/>
      <c r="K554" s="211"/>
      <c r="L554" s="216"/>
      <c r="M554" s="217"/>
      <c r="N554" s="218"/>
      <c r="O554" s="218"/>
      <c r="P554" s="218"/>
      <c r="Q554" s="218"/>
      <c r="R554" s="218"/>
      <c r="S554" s="218"/>
      <c r="T554" s="219"/>
      <c r="AT554" s="220" t="s">
        <v>227</v>
      </c>
      <c r="AU554" s="220" t="s">
        <v>84</v>
      </c>
      <c r="AV554" s="13" t="s">
        <v>86</v>
      </c>
      <c r="AW554" s="13" t="s">
        <v>33</v>
      </c>
      <c r="AX554" s="13" t="s">
        <v>77</v>
      </c>
      <c r="AY554" s="220" t="s">
        <v>132</v>
      </c>
    </row>
    <row r="555" spans="1:65" s="14" customFormat="1" ht="10">
      <c r="B555" s="221"/>
      <c r="C555" s="222"/>
      <c r="D555" s="200" t="s">
        <v>227</v>
      </c>
      <c r="E555" s="223" t="s">
        <v>1</v>
      </c>
      <c r="F555" s="224" t="s">
        <v>229</v>
      </c>
      <c r="G555" s="222"/>
      <c r="H555" s="225">
        <v>1</v>
      </c>
      <c r="I555" s="226"/>
      <c r="J555" s="222"/>
      <c r="K555" s="222"/>
      <c r="L555" s="227"/>
      <c r="M555" s="228"/>
      <c r="N555" s="229"/>
      <c r="O555" s="229"/>
      <c r="P555" s="229"/>
      <c r="Q555" s="229"/>
      <c r="R555" s="229"/>
      <c r="S555" s="229"/>
      <c r="T555" s="230"/>
      <c r="AT555" s="231" t="s">
        <v>227</v>
      </c>
      <c r="AU555" s="231" t="s">
        <v>84</v>
      </c>
      <c r="AV555" s="14" t="s">
        <v>153</v>
      </c>
      <c r="AW555" s="14" t="s">
        <v>33</v>
      </c>
      <c r="AX555" s="14" t="s">
        <v>84</v>
      </c>
      <c r="AY555" s="231" t="s">
        <v>132</v>
      </c>
    </row>
    <row r="556" spans="1:65" s="2" customFormat="1" ht="16.5" customHeight="1">
      <c r="A556" s="33"/>
      <c r="B556" s="34"/>
      <c r="C556" s="186" t="s">
        <v>672</v>
      </c>
      <c r="D556" s="186" t="s">
        <v>135</v>
      </c>
      <c r="E556" s="187" t="s">
        <v>1888</v>
      </c>
      <c r="F556" s="188" t="s">
        <v>1889</v>
      </c>
      <c r="G556" s="189" t="s">
        <v>237</v>
      </c>
      <c r="H556" s="190">
        <v>1</v>
      </c>
      <c r="I556" s="191"/>
      <c r="J556" s="192">
        <f>ROUND(I556*H556,2)</f>
        <v>0</v>
      </c>
      <c r="K556" s="193"/>
      <c r="L556" s="38"/>
      <c r="M556" s="194" t="s">
        <v>1</v>
      </c>
      <c r="N556" s="195" t="s">
        <v>42</v>
      </c>
      <c r="O556" s="70"/>
      <c r="P556" s="196">
        <f>O556*H556</f>
        <v>0</v>
      </c>
      <c r="Q556" s="196">
        <v>0</v>
      </c>
      <c r="R556" s="196">
        <f>Q556*H556</f>
        <v>0</v>
      </c>
      <c r="S556" s="196">
        <v>0</v>
      </c>
      <c r="T556" s="197">
        <f>S556*H556</f>
        <v>0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198" t="s">
        <v>182</v>
      </c>
      <c r="AT556" s="198" t="s">
        <v>135</v>
      </c>
      <c r="AU556" s="198" t="s">
        <v>84</v>
      </c>
      <c r="AY556" s="16" t="s">
        <v>132</v>
      </c>
      <c r="BE556" s="199">
        <f>IF(N556="základní",J556,0)</f>
        <v>0</v>
      </c>
      <c r="BF556" s="199">
        <f>IF(N556="snížená",J556,0)</f>
        <v>0</v>
      </c>
      <c r="BG556" s="199">
        <f>IF(N556="zákl. přenesená",J556,0)</f>
        <v>0</v>
      </c>
      <c r="BH556" s="199">
        <f>IF(N556="sníž. přenesená",J556,0)</f>
        <v>0</v>
      </c>
      <c r="BI556" s="199">
        <f>IF(N556="nulová",J556,0)</f>
        <v>0</v>
      </c>
      <c r="BJ556" s="16" t="s">
        <v>84</v>
      </c>
      <c r="BK556" s="199">
        <f>ROUND(I556*H556,2)</f>
        <v>0</v>
      </c>
      <c r="BL556" s="16" t="s">
        <v>182</v>
      </c>
      <c r="BM556" s="198" t="s">
        <v>675</v>
      </c>
    </row>
    <row r="557" spans="1:65" s="2" customFormat="1" ht="10">
      <c r="A557" s="33"/>
      <c r="B557" s="34"/>
      <c r="C557" s="35"/>
      <c r="D557" s="200" t="s">
        <v>141</v>
      </c>
      <c r="E557" s="35"/>
      <c r="F557" s="201" t="s">
        <v>1889</v>
      </c>
      <c r="G557" s="35"/>
      <c r="H557" s="35"/>
      <c r="I557" s="202"/>
      <c r="J557" s="35"/>
      <c r="K557" s="35"/>
      <c r="L557" s="38"/>
      <c r="M557" s="203"/>
      <c r="N557" s="204"/>
      <c r="O557" s="70"/>
      <c r="P557" s="70"/>
      <c r="Q557" s="70"/>
      <c r="R557" s="70"/>
      <c r="S557" s="70"/>
      <c r="T557" s="71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T557" s="16" t="s">
        <v>141</v>
      </c>
      <c r="AU557" s="16" t="s">
        <v>84</v>
      </c>
    </row>
    <row r="558" spans="1:65" s="13" customFormat="1" ht="10">
      <c r="B558" s="210"/>
      <c r="C558" s="211"/>
      <c r="D558" s="200" t="s">
        <v>227</v>
      </c>
      <c r="E558" s="212" t="s">
        <v>1</v>
      </c>
      <c r="F558" s="213" t="s">
        <v>1652</v>
      </c>
      <c r="G558" s="211"/>
      <c r="H558" s="214">
        <v>1</v>
      </c>
      <c r="I558" s="215"/>
      <c r="J558" s="211"/>
      <c r="K558" s="211"/>
      <c r="L558" s="216"/>
      <c r="M558" s="217"/>
      <c r="N558" s="218"/>
      <c r="O558" s="218"/>
      <c r="P558" s="218"/>
      <c r="Q558" s="218"/>
      <c r="R558" s="218"/>
      <c r="S558" s="218"/>
      <c r="T558" s="219"/>
      <c r="AT558" s="220" t="s">
        <v>227</v>
      </c>
      <c r="AU558" s="220" t="s">
        <v>84</v>
      </c>
      <c r="AV558" s="13" t="s">
        <v>86</v>
      </c>
      <c r="AW558" s="13" t="s">
        <v>33</v>
      </c>
      <c r="AX558" s="13" t="s">
        <v>77</v>
      </c>
      <c r="AY558" s="220" t="s">
        <v>132</v>
      </c>
    </row>
    <row r="559" spans="1:65" s="14" customFormat="1" ht="10">
      <c r="B559" s="221"/>
      <c r="C559" s="222"/>
      <c r="D559" s="200" t="s">
        <v>227</v>
      </c>
      <c r="E559" s="223" t="s">
        <v>1</v>
      </c>
      <c r="F559" s="224" t="s">
        <v>229</v>
      </c>
      <c r="G559" s="222"/>
      <c r="H559" s="225">
        <v>1</v>
      </c>
      <c r="I559" s="226"/>
      <c r="J559" s="222"/>
      <c r="K559" s="222"/>
      <c r="L559" s="227"/>
      <c r="M559" s="228"/>
      <c r="N559" s="229"/>
      <c r="O559" s="229"/>
      <c r="P559" s="229"/>
      <c r="Q559" s="229"/>
      <c r="R559" s="229"/>
      <c r="S559" s="229"/>
      <c r="T559" s="230"/>
      <c r="AT559" s="231" t="s">
        <v>227</v>
      </c>
      <c r="AU559" s="231" t="s">
        <v>84</v>
      </c>
      <c r="AV559" s="14" t="s">
        <v>153</v>
      </c>
      <c r="AW559" s="14" t="s">
        <v>33</v>
      </c>
      <c r="AX559" s="14" t="s">
        <v>84</v>
      </c>
      <c r="AY559" s="231" t="s">
        <v>132</v>
      </c>
    </row>
    <row r="560" spans="1:65" s="2" customFormat="1" ht="24.15" customHeight="1">
      <c r="A560" s="33"/>
      <c r="B560" s="34"/>
      <c r="C560" s="186" t="s">
        <v>430</v>
      </c>
      <c r="D560" s="186" t="s">
        <v>135</v>
      </c>
      <c r="E560" s="187" t="s">
        <v>1890</v>
      </c>
      <c r="F560" s="188" t="s">
        <v>1891</v>
      </c>
      <c r="G560" s="189" t="s">
        <v>237</v>
      </c>
      <c r="H560" s="190">
        <v>7</v>
      </c>
      <c r="I560" s="191"/>
      <c r="J560" s="192">
        <f>ROUND(I560*H560,2)</f>
        <v>0</v>
      </c>
      <c r="K560" s="193"/>
      <c r="L560" s="38"/>
      <c r="M560" s="194" t="s">
        <v>1</v>
      </c>
      <c r="N560" s="195" t="s">
        <v>42</v>
      </c>
      <c r="O560" s="70"/>
      <c r="P560" s="196">
        <f>O560*H560</f>
        <v>0</v>
      </c>
      <c r="Q560" s="196">
        <v>0</v>
      </c>
      <c r="R560" s="196">
        <f>Q560*H560</f>
        <v>0</v>
      </c>
      <c r="S560" s="196">
        <v>0</v>
      </c>
      <c r="T560" s="197">
        <f>S560*H560</f>
        <v>0</v>
      </c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R560" s="198" t="s">
        <v>182</v>
      </c>
      <c r="AT560" s="198" t="s">
        <v>135</v>
      </c>
      <c r="AU560" s="198" t="s">
        <v>84</v>
      </c>
      <c r="AY560" s="16" t="s">
        <v>132</v>
      </c>
      <c r="BE560" s="199">
        <f>IF(N560="základní",J560,0)</f>
        <v>0</v>
      </c>
      <c r="BF560" s="199">
        <f>IF(N560="snížená",J560,0)</f>
        <v>0</v>
      </c>
      <c r="BG560" s="199">
        <f>IF(N560="zákl. přenesená",J560,0)</f>
        <v>0</v>
      </c>
      <c r="BH560" s="199">
        <f>IF(N560="sníž. přenesená",J560,0)</f>
        <v>0</v>
      </c>
      <c r="BI560" s="199">
        <f>IF(N560="nulová",J560,0)</f>
        <v>0</v>
      </c>
      <c r="BJ560" s="16" t="s">
        <v>84</v>
      </c>
      <c r="BK560" s="199">
        <f>ROUND(I560*H560,2)</f>
        <v>0</v>
      </c>
      <c r="BL560" s="16" t="s">
        <v>182</v>
      </c>
      <c r="BM560" s="198" t="s">
        <v>678</v>
      </c>
    </row>
    <row r="561" spans="1:65" s="2" customFormat="1" ht="18">
      <c r="A561" s="33"/>
      <c r="B561" s="34"/>
      <c r="C561" s="35"/>
      <c r="D561" s="200" t="s">
        <v>141</v>
      </c>
      <c r="E561" s="35"/>
      <c r="F561" s="201" t="s">
        <v>1891</v>
      </c>
      <c r="G561" s="35"/>
      <c r="H561" s="35"/>
      <c r="I561" s="202"/>
      <c r="J561" s="35"/>
      <c r="K561" s="35"/>
      <c r="L561" s="38"/>
      <c r="M561" s="203"/>
      <c r="N561" s="204"/>
      <c r="O561" s="70"/>
      <c r="P561" s="70"/>
      <c r="Q561" s="70"/>
      <c r="R561" s="70"/>
      <c r="S561" s="70"/>
      <c r="T561" s="71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T561" s="16" t="s">
        <v>141</v>
      </c>
      <c r="AU561" s="16" t="s">
        <v>84</v>
      </c>
    </row>
    <row r="562" spans="1:65" s="13" customFormat="1" ht="10">
      <c r="B562" s="210"/>
      <c r="C562" s="211"/>
      <c r="D562" s="200" t="s">
        <v>227</v>
      </c>
      <c r="E562" s="212" t="s">
        <v>1</v>
      </c>
      <c r="F562" s="213" t="s">
        <v>1892</v>
      </c>
      <c r="G562" s="211"/>
      <c r="H562" s="214">
        <v>7</v>
      </c>
      <c r="I562" s="215"/>
      <c r="J562" s="211"/>
      <c r="K562" s="211"/>
      <c r="L562" s="216"/>
      <c r="M562" s="217"/>
      <c r="N562" s="218"/>
      <c r="O562" s="218"/>
      <c r="P562" s="218"/>
      <c r="Q562" s="218"/>
      <c r="R562" s="218"/>
      <c r="S562" s="218"/>
      <c r="T562" s="219"/>
      <c r="AT562" s="220" t="s">
        <v>227</v>
      </c>
      <c r="AU562" s="220" t="s">
        <v>84</v>
      </c>
      <c r="AV562" s="13" t="s">
        <v>86</v>
      </c>
      <c r="AW562" s="13" t="s">
        <v>33</v>
      </c>
      <c r="AX562" s="13" t="s">
        <v>77</v>
      </c>
      <c r="AY562" s="220" t="s">
        <v>132</v>
      </c>
    </row>
    <row r="563" spans="1:65" s="14" customFormat="1" ht="10">
      <c r="B563" s="221"/>
      <c r="C563" s="222"/>
      <c r="D563" s="200" t="s">
        <v>227</v>
      </c>
      <c r="E563" s="223" t="s">
        <v>1</v>
      </c>
      <c r="F563" s="224" t="s">
        <v>229</v>
      </c>
      <c r="G563" s="222"/>
      <c r="H563" s="225">
        <v>7</v>
      </c>
      <c r="I563" s="226"/>
      <c r="J563" s="222"/>
      <c r="K563" s="222"/>
      <c r="L563" s="227"/>
      <c r="M563" s="228"/>
      <c r="N563" s="229"/>
      <c r="O563" s="229"/>
      <c r="P563" s="229"/>
      <c r="Q563" s="229"/>
      <c r="R563" s="229"/>
      <c r="S563" s="229"/>
      <c r="T563" s="230"/>
      <c r="AT563" s="231" t="s">
        <v>227</v>
      </c>
      <c r="AU563" s="231" t="s">
        <v>84</v>
      </c>
      <c r="AV563" s="14" t="s">
        <v>153</v>
      </c>
      <c r="AW563" s="14" t="s">
        <v>33</v>
      </c>
      <c r="AX563" s="14" t="s">
        <v>84</v>
      </c>
      <c r="AY563" s="231" t="s">
        <v>132</v>
      </c>
    </row>
    <row r="564" spans="1:65" s="2" customFormat="1" ht="24.15" customHeight="1">
      <c r="A564" s="33"/>
      <c r="B564" s="34"/>
      <c r="C564" s="186" t="s">
        <v>679</v>
      </c>
      <c r="D564" s="186" t="s">
        <v>135</v>
      </c>
      <c r="E564" s="187" t="s">
        <v>1893</v>
      </c>
      <c r="F564" s="188" t="s">
        <v>1894</v>
      </c>
      <c r="G564" s="189" t="s">
        <v>237</v>
      </c>
      <c r="H564" s="190">
        <v>4</v>
      </c>
      <c r="I564" s="191"/>
      <c r="J564" s="192">
        <f>ROUND(I564*H564,2)</f>
        <v>0</v>
      </c>
      <c r="K564" s="193"/>
      <c r="L564" s="38"/>
      <c r="M564" s="194" t="s">
        <v>1</v>
      </c>
      <c r="N564" s="195" t="s">
        <v>42</v>
      </c>
      <c r="O564" s="70"/>
      <c r="P564" s="196">
        <f>O564*H564</f>
        <v>0</v>
      </c>
      <c r="Q564" s="196">
        <v>0</v>
      </c>
      <c r="R564" s="196">
        <f>Q564*H564</f>
        <v>0</v>
      </c>
      <c r="S564" s="196">
        <v>0</v>
      </c>
      <c r="T564" s="197">
        <f>S564*H564</f>
        <v>0</v>
      </c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R564" s="198" t="s">
        <v>182</v>
      </c>
      <c r="AT564" s="198" t="s">
        <v>135</v>
      </c>
      <c r="AU564" s="198" t="s">
        <v>84</v>
      </c>
      <c r="AY564" s="16" t="s">
        <v>132</v>
      </c>
      <c r="BE564" s="199">
        <f>IF(N564="základní",J564,0)</f>
        <v>0</v>
      </c>
      <c r="BF564" s="199">
        <f>IF(N564="snížená",J564,0)</f>
        <v>0</v>
      </c>
      <c r="BG564" s="199">
        <f>IF(N564="zákl. přenesená",J564,0)</f>
        <v>0</v>
      </c>
      <c r="BH564" s="199">
        <f>IF(N564="sníž. přenesená",J564,0)</f>
        <v>0</v>
      </c>
      <c r="BI564" s="199">
        <f>IF(N564="nulová",J564,0)</f>
        <v>0</v>
      </c>
      <c r="BJ564" s="16" t="s">
        <v>84</v>
      </c>
      <c r="BK564" s="199">
        <f>ROUND(I564*H564,2)</f>
        <v>0</v>
      </c>
      <c r="BL564" s="16" t="s">
        <v>182</v>
      </c>
      <c r="BM564" s="198" t="s">
        <v>682</v>
      </c>
    </row>
    <row r="565" spans="1:65" s="2" customFormat="1" ht="18">
      <c r="A565" s="33"/>
      <c r="B565" s="34"/>
      <c r="C565" s="35"/>
      <c r="D565" s="200" t="s">
        <v>141</v>
      </c>
      <c r="E565" s="35"/>
      <c r="F565" s="201" t="s">
        <v>1894</v>
      </c>
      <c r="G565" s="35"/>
      <c r="H565" s="35"/>
      <c r="I565" s="202"/>
      <c r="J565" s="35"/>
      <c r="K565" s="35"/>
      <c r="L565" s="38"/>
      <c r="M565" s="203"/>
      <c r="N565" s="204"/>
      <c r="O565" s="70"/>
      <c r="P565" s="70"/>
      <c r="Q565" s="70"/>
      <c r="R565" s="70"/>
      <c r="S565" s="70"/>
      <c r="T565" s="71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T565" s="16" t="s">
        <v>141</v>
      </c>
      <c r="AU565" s="16" t="s">
        <v>84</v>
      </c>
    </row>
    <row r="566" spans="1:65" s="13" customFormat="1" ht="10">
      <c r="B566" s="210"/>
      <c r="C566" s="211"/>
      <c r="D566" s="200" t="s">
        <v>227</v>
      </c>
      <c r="E566" s="212" t="s">
        <v>1</v>
      </c>
      <c r="F566" s="213" t="s">
        <v>1895</v>
      </c>
      <c r="G566" s="211"/>
      <c r="H566" s="214">
        <v>4</v>
      </c>
      <c r="I566" s="215"/>
      <c r="J566" s="211"/>
      <c r="K566" s="211"/>
      <c r="L566" s="216"/>
      <c r="M566" s="217"/>
      <c r="N566" s="218"/>
      <c r="O566" s="218"/>
      <c r="P566" s="218"/>
      <c r="Q566" s="218"/>
      <c r="R566" s="218"/>
      <c r="S566" s="218"/>
      <c r="T566" s="219"/>
      <c r="AT566" s="220" t="s">
        <v>227</v>
      </c>
      <c r="AU566" s="220" t="s">
        <v>84</v>
      </c>
      <c r="AV566" s="13" t="s">
        <v>86</v>
      </c>
      <c r="AW566" s="13" t="s">
        <v>33</v>
      </c>
      <c r="AX566" s="13" t="s">
        <v>77</v>
      </c>
      <c r="AY566" s="220" t="s">
        <v>132</v>
      </c>
    </row>
    <row r="567" spans="1:65" s="14" customFormat="1" ht="10">
      <c r="B567" s="221"/>
      <c r="C567" s="222"/>
      <c r="D567" s="200" t="s">
        <v>227</v>
      </c>
      <c r="E567" s="223" t="s">
        <v>1</v>
      </c>
      <c r="F567" s="224" t="s">
        <v>229</v>
      </c>
      <c r="G567" s="222"/>
      <c r="H567" s="225">
        <v>4</v>
      </c>
      <c r="I567" s="226"/>
      <c r="J567" s="222"/>
      <c r="K567" s="222"/>
      <c r="L567" s="227"/>
      <c r="M567" s="228"/>
      <c r="N567" s="229"/>
      <c r="O567" s="229"/>
      <c r="P567" s="229"/>
      <c r="Q567" s="229"/>
      <c r="R567" s="229"/>
      <c r="S567" s="229"/>
      <c r="T567" s="230"/>
      <c r="AT567" s="231" t="s">
        <v>227</v>
      </c>
      <c r="AU567" s="231" t="s">
        <v>84</v>
      </c>
      <c r="AV567" s="14" t="s">
        <v>153</v>
      </c>
      <c r="AW567" s="14" t="s">
        <v>33</v>
      </c>
      <c r="AX567" s="14" t="s">
        <v>84</v>
      </c>
      <c r="AY567" s="231" t="s">
        <v>132</v>
      </c>
    </row>
    <row r="568" spans="1:65" s="2" customFormat="1" ht="16.5" customHeight="1">
      <c r="A568" s="33"/>
      <c r="B568" s="34"/>
      <c r="C568" s="186" t="s">
        <v>436</v>
      </c>
      <c r="D568" s="186" t="s">
        <v>135</v>
      </c>
      <c r="E568" s="187" t="s">
        <v>1896</v>
      </c>
      <c r="F568" s="188" t="s">
        <v>1897</v>
      </c>
      <c r="G568" s="189" t="s">
        <v>237</v>
      </c>
      <c r="H568" s="190">
        <v>1</v>
      </c>
      <c r="I568" s="191"/>
      <c r="J568" s="192">
        <f>ROUND(I568*H568,2)</f>
        <v>0</v>
      </c>
      <c r="K568" s="193"/>
      <c r="L568" s="38"/>
      <c r="M568" s="194" t="s">
        <v>1</v>
      </c>
      <c r="N568" s="195" t="s">
        <v>42</v>
      </c>
      <c r="O568" s="70"/>
      <c r="P568" s="196">
        <f>O568*H568</f>
        <v>0</v>
      </c>
      <c r="Q568" s="196">
        <v>0</v>
      </c>
      <c r="R568" s="196">
        <f>Q568*H568</f>
        <v>0</v>
      </c>
      <c r="S568" s="196">
        <v>0</v>
      </c>
      <c r="T568" s="197">
        <f>S568*H568</f>
        <v>0</v>
      </c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R568" s="198" t="s">
        <v>182</v>
      </c>
      <c r="AT568" s="198" t="s">
        <v>135</v>
      </c>
      <c r="AU568" s="198" t="s">
        <v>84</v>
      </c>
      <c r="AY568" s="16" t="s">
        <v>132</v>
      </c>
      <c r="BE568" s="199">
        <f>IF(N568="základní",J568,0)</f>
        <v>0</v>
      </c>
      <c r="BF568" s="199">
        <f>IF(N568="snížená",J568,0)</f>
        <v>0</v>
      </c>
      <c r="BG568" s="199">
        <f>IF(N568="zákl. přenesená",J568,0)</f>
        <v>0</v>
      </c>
      <c r="BH568" s="199">
        <f>IF(N568="sníž. přenesená",J568,0)</f>
        <v>0</v>
      </c>
      <c r="BI568" s="199">
        <f>IF(N568="nulová",J568,0)</f>
        <v>0</v>
      </c>
      <c r="BJ568" s="16" t="s">
        <v>84</v>
      </c>
      <c r="BK568" s="199">
        <f>ROUND(I568*H568,2)</f>
        <v>0</v>
      </c>
      <c r="BL568" s="16" t="s">
        <v>182</v>
      </c>
      <c r="BM568" s="198" t="s">
        <v>687</v>
      </c>
    </row>
    <row r="569" spans="1:65" s="2" customFormat="1" ht="10">
      <c r="A569" s="33"/>
      <c r="B569" s="34"/>
      <c r="C569" s="35"/>
      <c r="D569" s="200" t="s">
        <v>141</v>
      </c>
      <c r="E569" s="35"/>
      <c r="F569" s="201" t="s">
        <v>1897</v>
      </c>
      <c r="G569" s="35"/>
      <c r="H569" s="35"/>
      <c r="I569" s="202"/>
      <c r="J569" s="35"/>
      <c r="K569" s="35"/>
      <c r="L569" s="38"/>
      <c r="M569" s="203"/>
      <c r="N569" s="204"/>
      <c r="O569" s="70"/>
      <c r="P569" s="70"/>
      <c r="Q569" s="70"/>
      <c r="R569" s="70"/>
      <c r="S569" s="70"/>
      <c r="T569" s="71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T569" s="16" t="s">
        <v>141</v>
      </c>
      <c r="AU569" s="16" t="s">
        <v>84</v>
      </c>
    </row>
    <row r="570" spans="1:65" s="13" customFormat="1" ht="10">
      <c r="B570" s="210"/>
      <c r="C570" s="211"/>
      <c r="D570" s="200" t="s">
        <v>227</v>
      </c>
      <c r="E570" s="212" t="s">
        <v>1</v>
      </c>
      <c r="F570" s="213" t="s">
        <v>1652</v>
      </c>
      <c r="G570" s="211"/>
      <c r="H570" s="214">
        <v>1</v>
      </c>
      <c r="I570" s="215"/>
      <c r="J570" s="211"/>
      <c r="K570" s="211"/>
      <c r="L570" s="216"/>
      <c r="M570" s="217"/>
      <c r="N570" s="218"/>
      <c r="O570" s="218"/>
      <c r="P570" s="218"/>
      <c r="Q570" s="218"/>
      <c r="R570" s="218"/>
      <c r="S570" s="218"/>
      <c r="T570" s="219"/>
      <c r="AT570" s="220" t="s">
        <v>227</v>
      </c>
      <c r="AU570" s="220" t="s">
        <v>84</v>
      </c>
      <c r="AV570" s="13" t="s">
        <v>86</v>
      </c>
      <c r="AW570" s="13" t="s">
        <v>33</v>
      </c>
      <c r="AX570" s="13" t="s">
        <v>77</v>
      </c>
      <c r="AY570" s="220" t="s">
        <v>132</v>
      </c>
    </row>
    <row r="571" spans="1:65" s="14" customFormat="1" ht="10">
      <c r="B571" s="221"/>
      <c r="C571" s="222"/>
      <c r="D571" s="200" t="s">
        <v>227</v>
      </c>
      <c r="E571" s="223" t="s">
        <v>1</v>
      </c>
      <c r="F571" s="224" t="s">
        <v>229</v>
      </c>
      <c r="G571" s="222"/>
      <c r="H571" s="225">
        <v>1</v>
      </c>
      <c r="I571" s="226"/>
      <c r="J571" s="222"/>
      <c r="K571" s="222"/>
      <c r="L571" s="227"/>
      <c r="M571" s="228"/>
      <c r="N571" s="229"/>
      <c r="O571" s="229"/>
      <c r="P571" s="229"/>
      <c r="Q571" s="229"/>
      <c r="R571" s="229"/>
      <c r="S571" s="229"/>
      <c r="T571" s="230"/>
      <c r="AT571" s="231" t="s">
        <v>227</v>
      </c>
      <c r="AU571" s="231" t="s">
        <v>84</v>
      </c>
      <c r="AV571" s="14" t="s">
        <v>153</v>
      </c>
      <c r="AW571" s="14" t="s">
        <v>33</v>
      </c>
      <c r="AX571" s="14" t="s">
        <v>84</v>
      </c>
      <c r="AY571" s="231" t="s">
        <v>132</v>
      </c>
    </row>
    <row r="572" spans="1:65" s="2" customFormat="1" ht="16.5" customHeight="1">
      <c r="A572" s="33"/>
      <c r="B572" s="34"/>
      <c r="C572" s="186" t="s">
        <v>690</v>
      </c>
      <c r="D572" s="186" t="s">
        <v>135</v>
      </c>
      <c r="E572" s="187" t="s">
        <v>1898</v>
      </c>
      <c r="F572" s="188" t="s">
        <v>1899</v>
      </c>
      <c r="G572" s="189" t="s">
        <v>237</v>
      </c>
      <c r="H572" s="190">
        <v>1</v>
      </c>
      <c r="I572" s="191"/>
      <c r="J572" s="192">
        <f>ROUND(I572*H572,2)</f>
        <v>0</v>
      </c>
      <c r="K572" s="193"/>
      <c r="L572" s="38"/>
      <c r="M572" s="194" t="s">
        <v>1</v>
      </c>
      <c r="N572" s="195" t="s">
        <v>42</v>
      </c>
      <c r="O572" s="70"/>
      <c r="P572" s="196">
        <f>O572*H572</f>
        <v>0</v>
      </c>
      <c r="Q572" s="196">
        <v>0</v>
      </c>
      <c r="R572" s="196">
        <f>Q572*H572</f>
        <v>0</v>
      </c>
      <c r="S572" s="196">
        <v>0</v>
      </c>
      <c r="T572" s="197">
        <f>S572*H572</f>
        <v>0</v>
      </c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R572" s="198" t="s">
        <v>182</v>
      </c>
      <c r="AT572" s="198" t="s">
        <v>135</v>
      </c>
      <c r="AU572" s="198" t="s">
        <v>84</v>
      </c>
      <c r="AY572" s="16" t="s">
        <v>132</v>
      </c>
      <c r="BE572" s="199">
        <f>IF(N572="základní",J572,0)</f>
        <v>0</v>
      </c>
      <c r="BF572" s="199">
        <f>IF(N572="snížená",J572,0)</f>
        <v>0</v>
      </c>
      <c r="BG572" s="199">
        <f>IF(N572="zákl. přenesená",J572,0)</f>
        <v>0</v>
      </c>
      <c r="BH572" s="199">
        <f>IF(N572="sníž. přenesená",J572,0)</f>
        <v>0</v>
      </c>
      <c r="BI572" s="199">
        <f>IF(N572="nulová",J572,0)</f>
        <v>0</v>
      </c>
      <c r="BJ572" s="16" t="s">
        <v>84</v>
      </c>
      <c r="BK572" s="199">
        <f>ROUND(I572*H572,2)</f>
        <v>0</v>
      </c>
      <c r="BL572" s="16" t="s">
        <v>182</v>
      </c>
      <c r="BM572" s="198" t="s">
        <v>693</v>
      </c>
    </row>
    <row r="573" spans="1:65" s="2" customFormat="1" ht="10">
      <c r="A573" s="33"/>
      <c r="B573" s="34"/>
      <c r="C573" s="35"/>
      <c r="D573" s="200" t="s">
        <v>141</v>
      </c>
      <c r="E573" s="35"/>
      <c r="F573" s="201" t="s">
        <v>1899</v>
      </c>
      <c r="G573" s="35"/>
      <c r="H573" s="35"/>
      <c r="I573" s="202"/>
      <c r="J573" s="35"/>
      <c r="K573" s="35"/>
      <c r="L573" s="38"/>
      <c r="M573" s="203"/>
      <c r="N573" s="204"/>
      <c r="O573" s="70"/>
      <c r="P573" s="70"/>
      <c r="Q573" s="70"/>
      <c r="R573" s="70"/>
      <c r="S573" s="70"/>
      <c r="T573" s="71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T573" s="16" t="s">
        <v>141</v>
      </c>
      <c r="AU573" s="16" t="s">
        <v>84</v>
      </c>
    </row>
    <row r="574" spans="1:65" s="13" customFormat="1" ht="10">
      <c r="B574" s="210"/>
      <c r="C574" s="211"/>
      <c r="D574" s="200" t="s">
        <v>227</v>
      </c>
      <c r="E574" s="212" t="s">
        <v>1</v>
      </c>
      <c r="F574" s="213" t="s">
        <v>1652</v>
      </c>
      <c r="G574" s="211"/>
      <c r="H574" s="214">
        <v>1</v>
      </c>
      <c r="I574" s="215"/>
      <c r="J574" s="211"/>
      <c r="K574" s="211"/>
      <c r="L574" s="216"/>
      <c r="M574" s="217"/>
      <c r="N574" s="218"/>
      <c r="O574" s="218"/>
      <c r="P574" s="218"/>
      <c r="Q574" s="218"/>
      <c r="R574" s="218"/>
      <c r="S574" s="218"/>
      <c r="T574" s="219"/>
      <c r="AT574" s="220" t="s">
        <v>227</v>
      </c>
      <c r="AU574" s="220" t="s">
        <v>84</v>
      </c>
      <c r="AV574" s="13" t="s">
        <v>86</v>
      </c>
      <c r="AW574" s="13" t="s">
        <v>33</v>
      </c>
      <c r="AX574" s="13" t="s">
        <v>77</v>
      </c>
      <c r="AY574" s="220" t="s">
        <v>132</v>
      </c>
    </row>
    <row r="575" spans="1:65" s="14" customFormat="1" ht="10">
      <c r="B575" s="221"/>
      <c r="C575" s="222"/>
      <c r="D575" s="200" t="s">
        <v>227</v>
      </c>
      <c r="E575" s="223" t="s">
        <v>1</v>
      </c>
      <c r="F575" s="224" t="s">
        <v>229</v>
      </c>
      <c r="G575" s="222"/>
      <c r="H575" s="225">
        <v>1</v>
      </c>
      <c r="I575" s="226"/>
      <c r="J575" s="222"/>
      <c r="K575" s="222"/>
      <c r="L575" s="227"/>
      <c r="M575" s="228"/>
      <c r="N575" s="229"/>
      <c r="O575" s="229"/>
      <c r="P575" s="229"/>
      <c r="Q575" s="229"/>
      <c r="R575" s="229"/>
      <c r="S575" s="229"/>
      <c r="T575" s="230"/>
      <c r="AT575" s="231" t="s">
        <v>227</v>
      </c>
      <c r="AU575" s="231" t="s">
        <v>84</v>
      </c>
      <c r="AV575" s="14" t="s">
        <v>153</v>
      </c>
      <c r="AW575" s="14" t="s">
        <v>33</v>
      </c>
      <c r="AX575" s="14" t="s">
        <v>84</v>
      </c>
      <c r="AY575" s="231" t="s">
        <v>132</v>
      </c>
    </row>
    <row r="576" spans="1:65" s="2" customFormat="1" ht="16.5" customHeight="1">
      <c r="A576" s="33"/>
      <c r="B576" s="34"/>
      <c r="C576" s="186" t="s">
        <v>443</v>
      </c>
      <c r="D576" s="186" t="s">
        <v>135</v>
      </c>
      <c r="E576" s="187" t="s">
        <v>1900</v>
      </c>
      <c r="F576" s="188" t="s">
        <v>1901</v>
      </c>
      <c r="G576" s="189" t="s">
        <v>237</v>
      </c>
      <c r="H576" s="190">
        <v>7</v>
      </c>
      <c r="I576" s="191"/>
      <c r="J576" s="192">
        <f>ROUND(I576*H576,2)</f>
        <v>0</v>
      </c>
      <c r="K576" s="193"/>
      <c r="L576" s="38"/>
      <c r="M576" s="194" t="s">
        <v>1</v>
      </c>
      <c r="N576" s="195" t="s">
        <v>42</v>
      </c>
      <c r="O576" s="70"/>
      <c r="P576" s="196">
        <f>O576*H576</f>
        <v>0</v>
      </c>
      <c r="Q576" s="196">
        <v>0</v>
      </c>
      <c r="R576" s="196">
        <f>Q576*H576</f>
        <v>0</v>
      </c>
      <c r="S576" s="196">
        <v>0</v>
      </c>
      <c r="T576" s="197">
        <f>S576*H576</f>
        <v>0</v>
      </c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R576" s="198" t="s">
        <v>182</v>
      </c>
      <c r="AT576" s="198" t="s">
        <v>135</v>
      </c>
      <c r="AU576" s="198" t="s">
        <v>84</v>
      </c>
      <c r="AY576" s="16" t="s">
        <v>132</v>
      </c>
      <c r="BE576" s="199">
        <f>IF(N576="základní",J576,0)</f>
        <v>0</v>
      </c>
      <c r="BF576" s="199">
        <f>IF(N576="snížená",J576,0)</f>
        <v>0</v>
      </c>
      <c r="BG576" s="199">
        <f>IF(N576="zákl. přenesená",J576,0)</f>
        <v>0</v>
      </c>
      <c r="BH576" s="199">
        <f>IF(N576="sníž. přenesená",J576,0)</f>
        <v>0</v>
      </c>
      <c r="BI576" s="199">
        <f>IF(N576="nulová",J576,0)</f>
        <v>0</v>
      </c>
      <c r="BJ576" s="16" t="s">
        <v>84</v>
      </c>
      <c r="BK576" s="199">
        <f>ROUND(I576*H576,2)</f>
        <v>0</v>
      </c>
      <c r="BL576" s="16" t="s">
        <v>182</v>
      </c>
      <c r="BM576" s="198" t="s">
        <v>697</v>
      </c>
    </row>
    <row r="577" spans="1:65" s="2" customFormat="1" ht="10">
      <c r="A577" s="33"/>
      <c r="B577" s="34"/>
      <c r="C577" s="35"/>
      <c r="D577" s="200" t="s">
        <v>141</v>
      </c>
      <c r="E577" s="35"/>
      <c r="F577" s="201" t="s">
        <v>1901</v>
      </c>
      <c r="G577" s="35"/>
      <c r="H577" s="35"/>
      <c r="I577" s="202"/>
      <c r="J577" s="35"/>
      <c r="K577" s="35"/>
      <c r="L577" s="38"/>
      <c r="M577" s="203"/>
      <c r="N577" s="204"/>
      <c r="O577" s="70"/>
      <c r="P577" s="70"/>
      <c r="Q577" s="70"/>
      <c r="R577" s="70"/>
      <c r="S577" s="70"/>
      <c r="T577" s="71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T577" s="16" t="s">
        <v>141</v>
      </c>
      <c r="AU577" s="16" t="s">
        <v>84</v>
      </c>
    </row>
    <row r="578" spans="1:65" s="13" customFormat="1" ht="10">
      <c r="B578" s="210"/>
      <c r="C578" s="211"/>
      <c r="D578" s="200" t="s">
        <v>227</v>
      </c>
      <c r="E578" s="212" t="s">
        <v>1</v>
      </c>
      <c r="F578" s="213" t="s">
        <v>1902</v>
      </c>
      <c r="G578" s="211"/>
      <c r="H578" s="214">
        <v>7</v>
      </c>
      <c r="I578" s="215"/>
      <c r="J578" s="211"/>
      <c r="K578" s="211"/>
      <c r="L578" s="216"/>
      <c r="M578" s="217"/>
      <c r="N578" s="218"/>
      <c r="O578" s="218"/>
      <c r="P578" s="218"/>
      <c r="Q578" s="218"/>
      <c r="R578" s="218"/>
      <c r="S578" s="218"/>
      <c r="T578" s="219"/>
      <c r="AT578" s="220" t="s">
        <v>227</v>
      </c>
      <c r="AU578" s="220" t="s">
        <v>84</v>
      </c>
      <c r="AV578" s="13" t="s">
        <v>86</v>
      </c>
      <c r="AW578" s="13" t="s">
        <v>33</v>
      </c>
      <c r="AX578" s="13" t="s">
        <v>77</v>
      </c>
      <c r="AY578" s="220" t="s">
        <v>132</v>
      </c>
    </row>
    <row r="579" spans="1:65" s="14" customFormat="1" ht="10">
      <c r="B579" s="221"/>
      <c r="C579" s="222"/>
      <c r="D579" s="200" t="s">
        <v>227</v>
      </c>
      <c r="E579" s="223" t="s">
        <v>1</v>
      </c>
      <c r="F579" s="224" t="s">
        <v>229</v>
      </c>
      <c r="G579" s="222"/>
      <c r="H579" s="225">
        <v>7</v>
      </c>
      <c r="I579" s="226"/>
      <c r="J579" s="222"/>
      <c r="K579" s="222"/>
      <c r="L579" s="227"/>
      <c r="M579" s="228"/>
      <c r="N579" s="229"/>
      <c r="O579" s="229"/>
      <c r="P579" s="229"/>
      <c r="Q579" s="229"/>
      <c r="R579" s="229"/>
      <c r="S579" s="229"/>
      <c r="T579" s="230"/>
      <c r="AT579" s="231" t="s">
        <v>227</v>
      </c>
      <c r="AU579" s="231" t="s">
        <v>84</v>
      </c>
      <c r="AV579" s="14" t="s">
        <v>153</v>
      </c>
      <c r="AW579" s="14" t="s">
        <v>33</v>
      </c>
      <c r="AX579" s="14" t="s">
        <v>84</v>
      </c>
      <c r="AY579" s="231" t="s">
        <v>132</v>
      </c>
    </row>
    <row r="580" spans="1:65" s="2" customFormat="1" ht="16.5" customHeight="1">
      <c r="A580" s="33"/>
      <c r="B580" s="34"/>
      <c r="C580" s="186" t="s">
        <v>698</v>
      </c>
      <c r="D580" s="186" t="s">
        <v>135</v>
      </c>
      <c r="E580" s="187" t="s">
        <v>1903</v>
      </c>
      <c r="F580" s="188" t="s">
        <v>1904</v>
      </c>
      <c r="G580" s="189" t="s">
        <v>237</v>
      </c>
      <c r="H580" s="190">
        <v>12</v>
      </c>
      <c r="I580" s="191"/>
      <c r="J580" s="192">
        <f>ROUND(I580*H580,2)</f>
        <v>0</v>
      </c>
      <c r="K580" s="193"/>
      <c r="L580" s="38"/>
      <c r="M580" s="194" t="s">
        <v>1</v>
      </c>
      <c r="N580" s="195" t="s">
        <v>42</v>
      </c>
      <c r="O580" s="70"/>
      <c r="P580" s="196">
        <f>O580*H580</f>
        <v>0</v>
      </c>
      <c r="Q580" s="196">
        <v>0</v>
      </c>
      <c r="R580" s="196">
        <f>Q580*H580</f>
        <v>0</v>
      </c>
      <c r="S580" s="196">
        <v>0</v>
      </c>
      <c r="T580" s="197">
        <f>S580*H580</f>
        <v>0</v>
      </c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R580" s="198" t="s">
        <v>182</v>
      </c>
      <c r="AT580" s="198" t="s">
        <v>135</v>
      </c>
      <c r="AU580" s="198" t="s">
        <v>84</v>
      </c>
      <c r="AY580" s="16" t="s">
        <v>132</v>
      </c>
      <c r="BE580" s="199">
        <f>IF(N580="základní",J580,0)</f>
        <v>0</v>
      </c>
      <c r="BF580" s="199">
        <f>IF(N580="snížená",J580,0)</f>
        <v>0</v>
      </c>
      <c r="BG580" s="199">
        <f>IF(N580="zákl. přenesená",J580,0)</f>
        <v>0</v>
      </c>
      <c r="BH580" s="199">
        <f>IF(N580="sníž. přenesená",J580,0)</f>
        <v>0</v>
      </c>
      <c r="BI580" s="199">
        <f>IF(N580="nulová",J580,0)</f>
        <v>0</v>
      </c>
      <c r="BJ580" s="16" t="s">
        <v>84</v>
      </c>
      <c r="BK580" s="199">
        <f>ROUND(I580*H580,2)</f>
        <v>0</v>
      </c>
      <c r="BL580" s="16" t="s">
        <v>182</v>
      </c>
      <c r="BM580" s="198" t="s">
        <v>701</v>
      </c>
    </row>
    <row r="581" spans="1:65" s="2" customFormat="1" ht="10">
      <c r="A581" s="33"/>
      <c r="B581" s="34"/>
      <c r="C581" s="35"/>
      <c r="D581" s="200" t="s">
        <v>141</v>
      </c>
      <c r="E581" s="35"/>
      <c r="F581" s="201" t="s">
        <v>1904</v>
      </c>
      <c r="G581" s="35"/>
      <c r="H581" s="35"/>
      <c r="I581" s="202"/>
      <c r="J581" s="35"/>
      <c r="K581" s="35"/>
      <c r="L581" s="38"/>
      <c r="M581" s="203"/>
      <c r="N581" s="204"/>
      <c r="O581" s="70"/>
      <c r="P581" s="70"/>
      <c r="Q581" s="70"/>
      <c r="R581" s="70"/>
      <c r="S581" s="70"/>
      <c r="T581" s="7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T581" s="16" t="s">
        <v>141</v>
      </c>
      <c r="AU581" s="16" t="s">
        <v>84</v>
      </c>
    </row>
    <row r="582" spans="1:65" s="13" customFormat="1" ht="10">
      <c r="B582" s="210"/>
      <c r="C582" s="211"/>
      <c r="D582" s="200" t="s">
        <v>227</v>
      </c>
      <c r="E582" s="212" t="s">
        <v>1</v>
      </c>
      <c r="F582" s="213" t="s">
        <v>1885</v>
      </c>
      <c r="G582" s="211"/>
      <c r="H582" s="214">
        <v>12</v>
      </c>
      <c r="I582" s="215"/>
      <c r="J582" s="211"/>
      <c r="K582" s="211"/>
      <c r="L582" s="216"/>
      <c r="M582" s="217"/>
      <c r="N582" s="218"/>
      <c r="O582" s="218"/>
      <c r="P582" s="218"/>
      <c r="Q582" s="218"/>
      <c r="R582" s="218"/>
      <c r="S582" s="218"/>
      <c r="T582" s="219"/>
      <c r="AT582" s="220" t="s">
        <v>227</v>
      </c>
      <c r="AU582" s="220" t="s">
        <v>84</v>
      </c>
      <c r="AV582" s="13" t="s">
        <v>86</v>
      </c>
      <c r="AW582" s="13" t="s">
        <v>33</v>
      </c>
      <c r="AX582" s="13" t="s">
        <v>77</v>
      </c>
      <c r="AY582" s="220" t="s">
        <v>132</v>
      </c>
    </row>
    <row r="583" spans="1:65" s="14" customFormat="1" ht="10">
      <c r="B583" s="221"/>
      <c r="C583" s="222"/>
      <c r="D583" s="200" t="s">
        <v>227</v>
      </c>
      <c r="E583" s="223" t="s">
        <v>1</v>
      </c>
      <c r="F583" s="224" t="s">
        <v>229</v>
      </c>
      <c r="G583" s="222"/>
      <c r="H583" s="225">
        <v>12</v>
      </c>
      <c r="I583" s="226"/>
      <c r="J583" s="222"/>
      <c r="K583" s="222"/>
      <c r="L583" s="227"/>
      <c r="M583" s="228"/>
      <c r="N583" s="229"/>
      <c r="O583" s="229"/>
      <c r="P583" s="229"/>
      <c r="Q583" s="229"/>
      <c r="R583" s="229"/>
      <c r="S583" s="229"/>
      <c r="T583" s="230"/>
      <c r="AT583" s="231" t="s">
        <v>227</v>
      </c>
      <c r="AU583" s="231" t="s">
        <v>84</v>
      </c>
      <c r="AV583" s="14" t="s">
        <v>153</v>
      </c>
      <c r="AW583" s="14" t="s">
        <v>33</v>
      </c>
      <c r="AX583" s="14" t="s">
        <v>84</v>
      </c>
      <c r="AY583" s="231" t="s">
        <v>132</v>
      </c>
    </row>
    <row r="584" spans="1:65" s="2" customFormat="1" ht="16.5" customHeight="1">
      <c r="A584" s="33"/>
      <c r="B584" s="34"/>
      <c r="C584" s="186" t="s">
        <v>449</v>
      </c>
      <c r="D584" s="186" t="s">
        <v>135</v>
      </c>
      <c r="E584" s="187" t="s">
        <v>1905</v>
      </c>
      <c r="F584" s="188" t="s">
        <v>1906</v>
      </c>
      <c r="G584" s="189" t="s">
        <v>237</v>
      </c>
      <c r="H584" s="190">
        <v>1</v>
      </c>
      <c r="I584" s="191"/>
      <c r="J584" s="192">
        <f>ROUND(I584*H584,2)</f>
        <v>0</v>
      </c>
      <c r="K584" s="193"/>
      <c r="L584" s="38"/>
      <c r="M584" s="194" t="s">
        <v>1</v>
      </c>
      <c r="N584" s="195" t="s">
        <v>42</v>
      </c>
      <c r="O584" s="70"/>
      <c r="P584" s="196">
        <f>O584*H584</f>
        <v>0</v>
      </c>
      <c r="Q584" s="196">
        <v>0</v>
      </c>
      <c r="R584" s="196">
        <f>Q584*H584</f>
        <v>0</v>
      </c>
      <c r="S584" s="196">
        <v>0</v>
      </c>
      <c r="T584" s="197">
        <f>S584*H584</f>
        <v>0</v>
      </c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R584" s="198" t="s">
        <v>182</v>
      </c>
      <c r="AT584" s="198" t="s">
        <v>135</v>
      </c>
      <c r="AU584" s="198" t="s">
        <v>84</v>
      </c>
      <c r="AY584" s="16" t="s">
        <v>132</v>
      </c>
      <c r="BE584" s="199">
        <f>IF(N584="základní",J584,0)</f>
        <v>0</v>
      </c>
      <c r="BF584" s="199">
        <f>IF(N584="snížená",J584,0)</f>
        <v>0</v>
      </c>
      <c r="BG584" s="199">
        <f>IF(N584="zákl. přenesená",J584,0)</f>
        <v>0</v>
      </c>
      <c r="BH584" s="199">
        <f>IF(N584="sníž. přenesená",J584,0)</f>
        <v>0</v>
      </c>
      <c r="BI584" s="199">
        <f>IF(N584="nulová",J584,0)</f>
        <v>0</v>
      </c>
      <c r="BJ584" s="16" t="s">
        <v>84</v>
      </c>
      <c r="BK584" s="199">
        <f>ROUND(I584*H584,2)</f>
        <v>0</v>
      </c>
      <c r="BL584" s="16" t="s">
        <v>182</v>
      </c>
      <c r="BM584" s="198" t="s">
        <v>705</v>
      </c>
    </row>
    <row r="585" spans="1:65" s="2" customFormat="1" ht="10">
      <c r="A585" s="33"/>
      <c r="B585" s="34"/>
      <c r="C585" s="35"/>
      <c r="D585" s="200" t="s">
        <v>141</v>
      </c>
      <c r="E585" s="35"/>
      <c r="F585" s="201" t="s">
        <v>1906</v>
      </c>
      <c r="G585" s="35"/>
      <c r="H585" s="35"/>
      <c r="I585" s="202"/>
      <c r="J585" s="35"/>
      <c r="K585" s="35"/>
      <c r="L585" s="38"/>
      <c r="M585" s="203"/>
      <c r="N585" s="204"/>
      <c r="O585" s="70"/>
      <c r="P585" s="70"/>
      <c r="Q585" s="70"/>
      <c r="R585" s="70"/>
      <c r="S585" s="70"/>
      <c r="T585" s="71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T585" s="16" t="s">
        <v>141</v>
      </c>
      <c r="AU585" s="16" t="s">
        <v>84</v>
      </c>
    </row>
    <row r="586" spans="1:65" s="13" customFormat="1" ht="10">
      <c r="B586" s="210"/>
      <c r="C586" s="211"/>
      <c r="D586" s="200" t="s">
        <v>227</v>
      </c>
      <c r="E586" s="212" t="s">
        <v>1</v>
      </c>
      <c r="F586" s="213" t="s">
        <v>1652</v>
      </c>
      <c r="G586" s="211"/>
      <c r="H586" s="214">
        <v>1</v>
      </c>
      <c r="I586" s="215"/>
      <c r="J586" s="211"/>
      <c r="K586" s="211"/>
      <c r="L586" s="216"/>
      <c r="M586" s="217"/>
      <c r="N586" s="218"/>
      <c r="O586" s="218"/>
      <c r="P586" s="218"/>
      <c r="Q586" s="218"/>
      <c r="R586" s="218"/>
      <c r="S586" s="218"/>
      <c r="T586" s="219"/>
      <c r="AT586" s="220" t="s">
        <v>227</v>
      </c>
      <c r="AU586" s="220" t="s">
        <v>84</v>
      </c>
      <c r="AV586" s="13" t="s">
        <v>86</v>
      </c>
      <c r="AW586" s="13" t="s">
        <v>33</v>
      </c>
      <c r="AX586" s="13" t="s">
        <v>77</v>
      </c>
      <c r="AY586" s="220" t="s">
        <v>132</v>
      </c>
    </row>
    <row r="587" spans="1:65" s="14" customFormat="1" ht="10">
      <c r="B587" s="221"/>
      <c r="C587" s="222"/>
      <c r="D587" s="200" t="s">
        <v>227</v>
      </c>
      <c r="E587" s="223" t="s">
        <v>1</v>
      </c>
      <c r="F587" s="224" t="s">
        <v>229</v>
      </c>
      <c r="G587" s="222"/>
      <c r="H587" s="225">
        <v>1</v>
      </c>
      <c r="I587" s="226"/>
      <c r="J587" s="222"/>
      <c r="K587" s="222"/>
      <c r="L587" s="227"/>
      <c r="M587" s="228"/>
      <c r="N587" s="229"/>
      <c r="O587" s="229"/>
      <c r="P587" s="229"/>
      <c r="Q587" s="229"/>
      <c r="R587" s="229"/>
      <c r="S587" s="229"/>
      <c r="T587" s="230"/>
      <c r="AT587" s="231" t="s">
        <v>227</v>
      </c>
      <c r="AU587" s="231" t="s">
        <v>84</v>
      </c>
      <c r="AV587" s="14" t="s">
        <v>153</v>
      </c>
      <c r="AW587" s="14" t="s">
        <v>33</v>
      </c>
      <c r="AX587" s="14" t="s">
        <v>84</v>
      </c>
      <c r="AY587" s="231" t="s">
        <v>132</v>
      </c>
    </row>
    <row r="588" spans="1:65" s="2" customFormat="1" ht="16.5" customHeight="1">
      <c r="A588" s="33"/>
      <c r="B588" s="34"/>
      <c r="C588" s="186" t="s">
        <v>706</v>
      </c>
      <c r="D588" s="186" t="s">
        <v>135</v>
      </c>
      <c r="E588" s="187" t="s">
        <v>1907</v>
      </c>
      <c r="F588" s="188" t="s">
        <v>1908</v>
      </c>
      <c r="G588" s="189" t="s">
        <v>237</v>
      </c>
      <c r="H588" s="190">
        <v>13</v>
      </c>
      <c r="I588" s="191"/>
      <c r="J588" s="192">
        <f>ROUND(I588*H588,2)</f>
        <v>0</v>
      </c>
      <c r="K588" s="193"/>
      <c r="L588" s="38"/>
      <c r="M588" s="194" t="s">
        <v>1</v>
      </c>
      <c r="N588" s="195" t="s">
        <v>42</v>
      </c>
      <c r="O588" s="70"/>
      <c r="P588" s="196">
        <f>O588*H588</f>
        <v>0</v>
      </c>
      <c r="Q588" s="196">
        <v>0</v>
      </c>
      <c r="R588" s="196">
        <f>Q588*H588</f>
        <v>0</v>
      </c>
      <c r="S588" s="196">
        <v>0</v>
      </c>
      <c r="T588" s="197">
        <f>S588*H588</f>
        <v>0</v>
      </c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R588" s="198" t="s">
        <v>182</v>
      </c>
      <c r="AT588" s="198" t="s">
        <v>135</v>
      </c>
      <c r="AU588" s="198" t="s">
        <v>84</v>
      </c>
      <c r="AY588" s="16" t="s">
        <v>132</v>
      </c>
      <c r="BE588" s="199">
        <f>IF(N588="základní",J588,0)</f>
        <v>0</v>
      </c>
      <c r="BF588" s="199">
        <f>IF(N588="snížená",J588,0)</f>
        <v>0</v>
      </c>
      <c r="BG588" s="199">
        <f>IF(N588="zákl. přenesená",J588,0)</f>
        <v>0</v>
      </c>
      <c r="BH588" s="199">
        <f>IF(N588="sníž. přenesená",J588,0)</f>
        <v>0</v>
      </c>
      <c r="BI588" s="199">
        <f>IF(N588="nulová",J588,0)</f>
        <v>0</v>
      </c>
      <c r="BJ588" s="16" t="s">
        <v>84</v>
      </c>
      <c r="BK588" s="199">
        <f>ROUND(I588*H588,2)</f>
        <v>0</v>
      </c>
      <c r="BL588" s="16" t="s">
        <v>182</v>
      </c>
      <c r="BM588" s="198" t="s">
        <v>709</v>
      </c>
    </row>
    <row r="589" spans="1:65" s="2" customFormat="1" ht="10">
      <c r="A589" s="33"/>
      <c r="B589" s="34"/>
      <c r="C589" s="35"/>
      <c r="D589" s="200" t="s">
        <v>141</v>
      </c>
      <c r="E589" s="35"/>
      <c r="F589" s="201" t="s">
        <v>1908</v>
      </c>
      <c r="G589" s="35"/>
      <c r="H589" s="35"/>
      <c r="I589" s="202"/>
      <c r="J589" s="35"/>
      <c r="K589" s="35"/>
      <c r="L589" s="38"/>
      <c r="M589" s="203"/>
      <c r="N589" s="204"/>
      <c r="O589" s="70"/>
      <c r="P589" s="70"/>
      <c r="Q589" s="70"/>
      <c r="R589" s="70"/>
      <c r="S589" s="70"/>
      <c r="T589" s="71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T589" s="16" t="s">
        <v>141</v>
      </c>
      <c r="AU589" s="16" t="s">
        <v>84</v>
      </c>
    </row>
    <row r="590" spans="1:65" s="13" customFormat="1" ht="10">
      <c r="B590" s="210"/>
      <c r="C590" s="211"/>
      <c r="D590" s="200" t="s">
        <v>227</v>
      </c>
      <c r="E590" s="212" t="s">
        <v>1</v>
      </c>
      <c r="F590" s="213" t="s">
        <v>1747</v>
      </c>
      <c r="G590" s="211"/>
      <c r="H590" s="214">
        <v>13</v>
      </c>
      <c r="I590" s="215"/>
      <c r="J590" s="211"/>
      <c r="K590" s="211"/>
      <c r="L590" s="216"/>
      <c r="M590" s="217"/>
      <c r="N590" s="218"/>
      <c r="O590" s="218"/>
      <c r="P590" s="218"/>
      <c r="Q590" s="218"/>
      <c r="R590" s="218"/>
      <c r="S590" s="218"/>
      <c r="T590" s="219"/>
      <c r="AT590" s="220" t="s">
        <v>227</v>
      </c>
      <c r="AU590" s="220" t="s">
        <v>84</v>
      </c>
      <c r="AV590" s="13" t="s">
        <v>86</v>
      </c>
      <c r="AW590" s="13" t="s">
        <v>33</v>
      </c>
      <c r="AX590" s="13" t="s">
        <v>77</v>
      </c>
      <c r="AY590" s="220" t="s">
        <v>132</v>
      </c>
    </row>
    <row r="591" spans="1:65" s="14" customFormat="1" ht="10">
      <c r="B591" s="221"/>
      <c r="C591" s="222"/>
      <c r="D591" s="200" t="s">
        <v>227</v>
      </c>
      <c r="E591" s="223" t="s">
        <v>1</v>
      </c>
      <c r="F591" s="224" t="s">
        <v>229</v>
      </c>
      <c r="G591" s="222"/>
      <c r="H591" s="225">
        <v>13</v>
      </c>
      <c r="I591" s="226"/>
      <c r="J591" s="222"/>
      <c r="K591" s="222"/>
      <c r="L591" s="227"/>
      <c r="M591" s="228"/>
      <c r="N591" s="229"/>
      <c r="O591" s="229"/>
      <c r="P591" s="229"/>
      <c r="Q591" s="229"/>
      <c r="R591" s="229"/>
      <c r="S591" s="229"/>
      <c r="T591" s="230"/>
      <c r="AT591" s="231" t="s">
        <v>227</v>
      </c>
      <c r="AU591" s="231" t="s">
        <v>84</v>
      </c>
      <c r="AV591" s="14" t="s">
        <v>153</v>
      </c>
      <c r="AW591" s="14" t="s">
        <v>33</v>
      </c>
      <c r="AX591" s="14" t="s">
        <v>84</v>
      </c>
      <c r="AY591" s="231" t="s">
        <v>132</v>
      </c>
    </row>
    <row r="592" spans="1:65" s="2" customFormat="1" ht="37.75" customHeight="1">
      <c r="A592" s="33"/>
      <c r="B592" s="34"/>
      <c r="C592" s="186" t="s">
        <v>454</v>
      </c>
      <c r="D592" s="186" t="s">
        <v>135</v>
      </c>
      <c r="E592" s="187" t="s">
        <v>1909</v>
      </c>
      <c r="F592" s="188" t="s">
        <v>1910</v>
      </c>
      <c r="G592" s="189" t="s">
        <v>237</v>
      </c>
      <c r="H592" s="190">
        <v>2</v>
      </c>
      <c r="I592" s="191"/>
      <c r="J592" s="192">
        <f>ROUND(I592*H592,2)</f>
        <v>0</v>
      </c>
      <c r="K592" s="193"/>
      <c r="L592" s="38"/>
      <c r="M592" s="194" t="s">
        <v>1</v>
      </c>
      <c r="N592" s="195" t="s">
        <v>42</v>
      </c>
      <c r="O592" s="70"/>
      <c r="P592" s="196">
        <f>O592*H592</f>
        <v>0</v>
      </c>
      <c r="Q592" s="196">
        <v>0</v>
      </c>
      <c r="R592" s="196">
        <f>Q592*H592</f>
        <v>0</v>
      </c>
      <c r="S592" s="196">
        <v>0</v>
      </c>
      <c r="T592" s="197">
        <f>S592*H592</f>
        <v>0</v>
      </c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R592" s="198" t="s">
        <v>182</v>
      </c>
      <c r="AT592" s="198" t="s">
        <v>135</v>
      </c>
      <c r="AU592" s="198" t="s">
        <v>84</v>
      </c>
      <c r="AY592" s="16" t="s">
        <v>132</v>
      </c>
      <c r="BE592" s="199">
        <f>IF(N592="základní",J592,0)</f>
        <v>0</v>
      </c>
      <c r="BF592" s="199">
        <f>IF(N592="snížená",J592,0)</f>
        <v>0</v>
      </c>
      <c r="BG592" s="199">
        <f>IF(N592="zákl. přenesená",J592,0)</f>
        <v>0</v>
      </c>
      <c r="BH592" s="199">
        <f>IF(N592="sníž. přenesená",J592,0)</f>
        <v>0</v>
      </c>
      <c r="BI592" s="199">
        <f>IF(N592="nulová",J592,0)</f>
        <v>0</v>
      </c>
      <c r="BJ592" s="16" t="s">
        <v>84</v>
      </c>
      <c r="BK592" s="199">
        <f>ROUND(I592*H592,2)</f>
        <v>0</v>
      </c>
      <c r="BL592" s="16" t="s">
        <v>182</v>
      </c>
      <c r="BM592" s="198" t="s">
        <v>713</v>
      </c>
    </row>
    <row r="593" spans="1:65" s="2" customFormat="1" ht="18">
      <c r="A593" s="33"/>
      <c r="B593" s="34"/>
      <c r="C593" s="35"/>
      <c r="D593" s="200" t="s">
        <v>141</v>
      </c>
      <c r="E593" s="35"/>
      <c r="F593" s="201" t="s">
        <v>1910</v>
      </c>
      <c r="G593" s="35"/>
      <c r="H593" s="35"/>
      <c r="I593" s="202"/>
      <c r="J593" s="35"/>
      <c r="K593" s="35"/>
      <c r="L593" s="38"/>
      <c r="M593" s="203"/>
      <c r="N593" s="204"/>
      <c r="O593" s="70"/>
      <c r="P593" s="70"/>
      <c r="Q593" s="70"/>
      <c r="R593" s="70"/>
      <c r="S593" s="70"/>
      <c r="T593" s="71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T593" s="16" t="s">
        <v>141</v>
      </c>
      <c r="AU593" s="16" t="s">
        <v>84</v>
      </c>
    </row>
    <row r="594" spans="1:65" s="13" customFormat="1" ht="10">
      <c r="B594" s="210"/>
      <c r="C594" s="211"/>
      <c r="D594" s="200" t="s">
        <v>227</v>
      </c>
      <c r="E594" s="212" t="s">
        <v>1</v>
      </c>
      <c r="F594" s="213" t="s">
        <v>1686</v>
      </c>
      <c r="G594" s="211"/>
      <c r="H594" s="214">
        <v>2</v>
      </c>
      <c r="I594" s="215"/>
      <c r="J594" s="211"/>
      <c r="K594" s="211"/>
      <c r="L594" s="216"/>
      <c r="M594" s="217"/>
      <c r="N594" s="218"/>
      <c r="O594" s="218"/>
      <c r="P594" s="218"/>
      <c r="Q594" s="218"/>
      <c r="R594" s="218"/>
      <c r="S594" s="218"/>
      <c r="T594" s="219"/>
      <c r="AT594" s="220" t="s">
        <v>227</v>
      </c>
      <c r="AU594" s="220" t="s">
        <v>84</v>
      </c>
      <c r="AV594" s="13" t="s">
        <v>86</v>
      </c>
      <c r="AW594" s="13" t="s">
        <v>33</v>
      </c>
      <c r="AX594" s="13" t="s">
        <v>77</v>
      </c>
      <c r="AY594" s="220" t="s">
        <v>132</v>
      </c>
    </row>
    <row r="595" spans="1:65" s="14" customFormat="1" ht="10">
      <c r="B595" s="221"/>
      <c r="C595" s="222"/>
      <c r="D595" s="200" t="s">
        <v>227</v>
      </c>
      <c r="E595" s="223" t="s">
        <v>1</v>
      </c>
      <c r="F595" s="224" t="s">
        <v>229</v>
      </c>
      <c r="G595" s="222"/>
      <c r="H595" s="225">
        <v>2</v>
      </c>
      <c r="I595" s="226"/>
      <c r="J595" s="222"/>
      <c r="K595" s="222"/>
      <c r="L595" s="227"/>
      <c r="M595" s="228"/>
      <c r="N595" s="229"/>
      <c r="O595" s="229"/>
      <c r="P595" s="229"/>
      <c r="Q595" s="229"/>
      <c r="R595" s="229"/>
      <c r="S595" s="229"/>
      <c r="T595" s="230"/>
      <c r="AT595" s="231" t="s">
        <v>227</v>
      </c>
      <c r="AU595" s="231" t="s">
        <v>84</v>
      </c>
      <c r="AV595" s="14" t="s">
        <v>153</v>
      </c>
      <c r="AW595" s="14" t="s">
        <v>33</v>
      </c>
      <c r="AX595" s="14" t="s">
        <v>84</v>
      </c>
      <c r="AY595" s="231" t="s">
        <v>132</v>
      </c>
    </row>
    <row r="596" spans="1:65" s="2" customFormat="1" ht="16.5" customHeight="1">
      <c r="A596" s="33"/>
      <c r="B596" s="34"/>
      <c r="C596" s="186" t="s">
        <v>715</v>
      </c>
      <c r="D596" s="186" t="s">
        <v>135</v>
      </c>
      <c r="E596" s="187" t="s">
        <v>1911</v>
      </c>
      <c r="F596" s="188" t="s">
        <v>1912</v>
      </c>
      <c r="G596" s="189" t="s">
        <v>237</v>
      </c>
      <c r="H596" s="190">
        <v>32</v>
      </c>
      <c r="I596" s="191"/>
      <c r="J596" s="192">
        <f>ROUND(I596*H596,2)</f>
        <v>0</v>
      </c>
      <c r="K596" s="193"/>
      <c r="L596" s="38"/>
      <c r="M596" s="194" t="s">
        <v>1</v>
      </c>
      <c r="N596" s="195" t="s">
        <v>42</v>
      </c>
      <c r="O596" s="70"/>
      <c r="P596" s="196">
        <f>O596*H596</f>
        <v>0</v>
      </c>
      <c r="Q596" s="196">
        <v>0</v>
      </c>
      <c r="R596" s="196">
        <f>Q596*H596</f>
        <v>0</v>
      </c>
      <c r="S596" s="196">
        <v>0</v>
      </c>
      <c r="T596" s="197">
        <f>S596*H596</f>
        <v>0</v>
      </c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R596" s="198" t="s">
        <v>182</v>
      </c>
      <c r="AT596" s="198" t="s">
        <v>135</v>
      </c>
      <c r="AU596" s="198" t="s">
        <v>84</v>
      </c>
      <c r="AY596" s="16" t="s">
        <v>132</v>
      </c>
      <c r="BE596" s="199">
        <f>IF(N596="základní",J596,0)</f>
        <v>0</v>
      </c>
      <c r="BF596" s="199">
        <f>IF(N596="snížená",J596,0)</f>
        <v>0</v>
      </c>
      <c r="BG596" s="199">
        <f>IF(N596="zákl. přenesená",J596,0)</f>
        <v>0</v>
      </c>
      <c r="BH596" s="199">
        <f>IF(N596="sníž. přenesená",J596,0)</f>
        <v>0</v>
      </c>
      <c r="BI596" s="199">
        <f>IF(N596="nulová",J596,0)</f>
        <v>0</v>
      </c>
      <c r="BJ596" s="16" t="s">
        <v>84</v>
      </c>
      <c r="BK596" s="199">
        <f>ROUND(I596*H596,2)</f>
        <v>0</v>
      </c>
      <c r="BL596" s="16" t="s">
        <v>182</v>
      </c>
      <c r="BM596" s="198" t="s">
        <v>718</v>
      </c>
    </row>
    <row r="597" spans="1:65" s="2" customFormat="1" ht="10">
      <c r="A597" s="33"/>
      <c r="B597" s="34"/>
      <c r="C597" s="35"/>
      <c r="D597" s="200" t="s">
        <v>141</v>
      </c>
      <c r="E597" s="35"/>
      <c r="F597" s="201" t="s">
        <v>1912</v>
      </c>
      <c r="G597" s="35"/>
      <c r="H597" s="35"/>
      <c r="I597" s="202"/>
      <c r="J597" s="35"/>
      <c r="K597" s="35"/>
      <c r="L597" s="38"/>
      <c r="M597" s="203"/>
      <c r="N597" s="204"/>
      <c r="O597" s="70"/>
      <c r="P597" s="70"/>
      <c r="Q597" s="70"/>
      <c r="R597" s="70"/>
      <c r="S597" s="70"/>
      <c r="T597" s="71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T597" s="16" t="s">
        <v>141</v>
      </c>
      <c r="AU597" s="16" t="s">
        <v>84</v>
      </c>
    </row>
    <row r="598" spans="1:65" s="13" customFormat="1" ht="10">
      <c r="B598" s="210"/>
      <c r="C598" s="211"/>
      <c r="D598" s="200" t="s">
        <v>227</v>
      </c>
      <c r="E598" s="212" t="s">
        <v>1</v>
      </c>
      <c r="F598" s="213" t="s">
        <v>1913</v>
      </c>
      <c r="G598" s="211"/>
      <c r="H598" s="214">
        <v>32</v>
      </c>
      <c r="I598" s="215"/>
      <c r="J598" s="211"/>
      <c r="K598" s="211"/>
      <c r="L598" s="216"/>
      <c r="M598" s="217"/>
      <c r="N598" s="218"/>
      <c r="O598" s="218"/>
      <c r="P598" s="218"/>
      <c r="Q598" s="218"/>
      <c r="R598" s="218"/>
      <c r="S598" s="218"/>
      <c r="T598" s="219"/>
      <c r="AT598" s="220" t="s">
        <v>227</v>
      </c>
      <c r="AU598" s="220" t="s">
        <v>84</v>
      </c>
      <c r="AV598" s="13" t="s">
        <v>86</v>
      </c>
      <c r="AW598" s="13" t="s">
        <v>33</v>
      </c>
      <c r="AX598" s="13" t="s">
        <v>77</v>
      </c>
      <c r="AY598" s="220" t="s">
        <v>132</v>
      </c>
    </row>
    <row r="599" spans="1:65" s="14" customFormat="1" ht="10">
      <c r="B599" s="221"/>
      <c r="C599" s="222"/>
      <c r="D599" s="200" t="s">
        <v>227</v>
      </c>
      <c r="E599" s="223" t="s">
        <v>1</v>
      </c>
      <c r="F599" s="224" t="s">
        <v>229</v>
      </c>
      <c r="G599" s="222"/>
      <c r="H599" s="225">
        <v>32</v>
      </c>
      <c r="I599" s="226"/>
      <c r="J599" s="222"/>
      <c r="K599" s="222"/>
      <c r="L599" s="227"/>
      <c r="M599" s="228"/>
      <c r="N599" s="229"/>
      <c r="O599" s="229"/>
      <c r="P599" s="229"/>
      <c r="Q599" s="229"/>
      <c r="R599" s="229"/>
      <c r="S599" s="229"/>
      <c r="T599" s="230"/>
      <c r="AT599" s="231" t="s">
        <v>227</v>
      </c>
      <c r="AU599" s="231" t="s">
        <v>84</v>
      </c>
      <c r="AV599" s="14" t="s">
        <v>153</v>
      </c>
      <c r="AW599" s="14" t="s">
        <v>33</v>
      </c>
      <c r="AX599" s="14" t="s">
        <v>84</v>
      </c>
      <c r="AY599" s="231" t="s">
        <v>132</v>
      </c>
    </row>
    <row r="600" spans="1:65" s="2" customFormat="1" ht="16.5" customHeight="1">
      <c r="A600" s="33"/>
      <c r="B600" s="34"/>
      <c r="C600" s="186" t="s">
        <v>458</v>
      </c>
      <c r="D600" s="186" t="s">
        <v>135</v>
      </c>
      <c r="E600" s="187" t="s">
        <v>1914</v>
      </c>
      <c r="F600" s="188" t="s">
        <v>1915</v>
      </c>
      <c r="G600" s="189" t="s">
        <v>237</v>
      </c>
      <c r="H600" s="190">
        <v>7</v>
      </c>
      <c r="I600" s="191"/>
      <c r="J600" s="192">
        <f>ROUND(I600*H600,2)</f>
        <v>0</v>
      </c>
      <c r="K600" s="193"/>
      <c r="L600" s="38"/>
      <c r="M600" s="194" t="s">
        <v>1</v>
      </c>
      <c r="N600" s="195" t="s">
        <v>42</v>
      </c>
      <c r="O600" s="70"/>
      <c r="P600" s="196">
        <f>O600*H600</f>
        <v>0</v>
      </c>
      <c r="Q600" s="196">
        <v>0</v>
      </c>
      <c r="R600" s="196">
        <f>Q600*H600</f>
        <v>0</v>
      </c>
      <c r="S600" s="196">
        <v>0</v>
      </c>
      <c r="T600" s="197">
        <f>S600*H600</f>
        <v>0</v>
      </c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R600" s="198" t="s">
        <v>182</v>
      </c>
      <c r="AT600" s="198" t="s">
        <v>135</v>
      </c>
      <c r="AU600" s="198" t="s">
        <v>84</v>
      </c>
      <c r="AY600" s="16" t="s">
        <v>132</v>
      </c>
      <c r="BE600" s="199">
        <f>IF(N600="základní",J600,0)</f>
        <v>0</v>
      </c>
      <c r="BF600" s="199">
        <f>IF(N600="snížená",J600,0)</f>
        <v>0</v>
      </c>
      <c r="BG600" s="199">
        <f>IF(N600="zákl. přenesená",J600,0)</f>
        <v>0</v>
      </c>
      <c r="BH600" s="199">
        <f>IF(N600="sníž. přenesená",J600,0)</f>
        <v>0</v>
      </c>
      <c r="BI600" s="199">
        <f>IF(N600="nulová",J600,0)</f>
        <v>0</v>
      </c>
      <c r="BJ600" s="16" t="s">
        <v>84</v>
      </c>
      <c r="BK600" s="199">
        <f>ROUND(I600*H600,2)</f>
        <v>0</v>
      </c>
      <c r="BL600" s="16" t="s">
        <v>182</v>
      </c>
      <c r="BM600" s="198" t="s">
        <v>721</v>
      </c>
    </row>
    <row r="601" spans="1:65" s="2" customFormat="1" ht="10">
      <c r="A601" s="33"/>
      <c r="B601" s="34"/>
      <c r="C601" s="35"/>
      <c r="D601" s="200" t="s">
        <v>141</v>
      </c>
      <c r="E601" s="35"/>
      <c r="F601" s="201" t="s">
        <v>1915</v>
      </c>
      <c r="G601" s="35"/>
      <c r="H601" s="35"/>
      <c r="I601" s="202"/>
      <c r="J601" s="35"/>
      <c r="K601" s="35"/>
      <c r="L601" s="38"/>
      <c r="M601" s="203"/>
      <c r="N601" s="204"/>
      <c r="O601" s="70"/>
      <c r="P601" s="70"/>
      <c r="Q601" s="70"/>
      <c r="R601" s="70"/>
      <c r="S601" s="70"/>
      <c r="T601" s="71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T601" s="16" t="s">
        <v>141</v>
      </c>
      <c r="AU601" s="16" t="s">
        <v>84</v>
      </c>
    </row>
    <row r="602" spans="1:65" s="13" customFormat="1" ht="10">
      <c r="B602" s="210"/>
      <c r="C602" s="211"/>
      <c r="D602" s="200" t="s">
        <v>227</v>
      </c>
      <c r="E602" s="212" t="s">
        <v>1</v>
      </c>
      <c r="F602" s="213" t="s">
        <v>1892</v>
      </c>
      <c r="G602" s="211"/>
      <c r="H602" s="214">
        <v>7</v>
      </c>
      <c r="I602" s="215"/>
      <c r="J602" s="211"/>
      <c r="K602" s="211"/>
      <c r="L602" s="216"/>
      <c r="M602" s="217"/>
      <c r="N602" s="218"/>
      <c r="O602" s="218"/>
      <c r="P602" s="218"/>
      <c r="Q602" s="218"/>
      <c r="R602" s="218"/>
      <c r="S602" s="218"/>
      <c r="T602" s="219"/>
      <c r="AT602" s="220" t="s">
        <v>227</v>
      </c>
      <c r="AU602" s="220" t="s">
        <v>84</v>
      </c>
      <c r="AV602" s="13" t="s">
        <v>86</v>
      </c>
      <c r="AW602" s="13" t="s">
        <v>33</v>
      </c>
      <c r="AX602" s="13" t="s">
        <v>77</v>
      </c>
      <c r="AY602" s="220" t="s">
        <v>132</v>
      </c>
    </row>
    <row r="603" spans="1:65" s="14" customFormat="1" ht="10">
      <c r="B603" s="221"/>
      <c r="C603" s="222"/>
      <c r="D603" s="200" t="s">
        <v>227</v>
      </c>
      <c r="E603" s="223" t="s">
        <v>1</v>
      </c>
      <c r="F603" s="224" t="s">
        <v>229</v>
      </c>
      <c r="G603" s="222"/>
      <c r="H603" s="225">
        <v>7</v>
      </c>
      <c r="I603" s="226"/>
      <c r="J603" s="222"/>
      <c r="K603" s="222"/>
      <c r="L603" s="227"/>
      <c r="M603" s="228"/>
      <c r="N603" s="229"/>
      <c r="O603" s="229"/>
      <c r="P603" s="229"/>
      <c r="Q603" s="229"/>
      <c r="R603" s="229"/>
      <c r="S603" s="229"/>
      <c r="T603" s="230"/>
      <c r="AT603" s="231" t="s">
        <v>227</v>
      </c>
      <c r="AU603" s="231" t="s">
        <v>84</v>
      </c>
      <c r="AV603" s="14" t="s">
        <v>153</v>
      </c>
      <c r="AW603" s="14" t="s">
        <v>33</v>
      </c>
      <c r="AX603" s="14" t="s">
        <v>84</v>
      </c>
      <c r="AY603" s="231" t="s">
        <v>132</v>
      </c>
    </row>
    <row r="604" spans="1:65" s="2" customFormat="1" ht="16.5" customHeight="1">
      <c r="A604" s="33"/>
      <c r="B604" s="34"/>
      <c r="C604" s="186" t="s">
        <v>726</v>
      </c>
      <c r="D604" s="186" t="s">
        <v>135</v>
      </c>
      <c r="E604" s="187" t="s">
        <v>1916</v>
      </c>
      <c r="F604" s="188" t="s">
        <v>1917</v>
      </c>
      <c r="G604" s="189" t="s">
        <v>237</v>
      </c>
      <c r="H604" s="190">
        <v>2</v>
      </c>
      <c r="I604" s="191"/>
      <c r="J604" s="192">
        <f>ROUND(I604*H604,2)</f>
        <v>0</v>
      </c>
      <c r="K604" s="193"/>
      <c r="L604" s="38"/>
      <c r="M604" s="194" t="s">
        <v>1</v>
      </c>
      <c r="N604" s="195" t="s">
        <v>42</v>
      </c>
      <c r="O604" s="70"/>
      <c r="P604" s="196">
        <f>O604*H604</f>
        <v>0</v>
      </c>
      <c r="Q604" s="196">
        <v>0</v>
      </c>
      <c r="R604" s="196">
        <f>Q604*H604</f>
        <v>0</v>
      </c>
      <c r="S604" s="196">
        <v>0</v>
      </c>
      <c r="T604" s="197">
        <f>S604*H604</f>
        <v>0</v>
      </c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R604" s="198" t="s">
        <v>182</v>
      </c>
      <c r="AT604" s="198" t="s">
        <v>135</v>
      </c>
      <c r="AU604" s="198" t="s">
        <v>84</v>
      </c>
      <c r="AY604" s="16" t="s">
        <v>132</v>
      </c>
      <c r="BE604" s="199">
        <f>IF(N604="základní",J604,0)</f>
        <v>0</v>
      </c>
      <c r="BF604" s="199">
        <f>IF(N604="snížená",J604,0)</f>
        <v>0</v>
      </c>
      <c r="BG604" s="199">
        <f>IF(N604="zákl. přenesená",J604,0)</f>
        <v>0</v>
      </c>
      <c r="BH604" s="199">
        <f>IF(N604="sníž. přenesená",J604,0)</f>
        <v>0</v>
      </c>
      <c r="BI604" s="199">
        <f>IF(N604="nulová",J604,0)</f>
        <v>0</v>
      </c>
      <c r="BJ604" s="16" t="s">
        <v>84</v>
      </c>
      <c r="BK604" s="199">
        <f>ROUND(I604*H604,2)</f>
        <v>0</v>
      </c>
      <c r="BL604" s="16" t="s">
        <v>182</v>
      </c>
      <c r="BM604" s="198" t="s">
        <v>729</v>
      </c>
    </row>
    <row r="605" spans="1:65" s="2" customFormat="1" ht="10">
      <c r="A605" s="33"/>
      <c r="B605" s="34"/>
      <c r="C605" s="35"/>
      <c r="D605" s="200" t="s">
        <v>141</v>
      </c>
      <c r="E605" s="35"/>
      <c r="F605" s="201" t="s">
        <v>1917</v>
      </c>
      <c r="G605" s="35"/>
      <c r="H605" s="35"/>
      <c r="I605" s="202"/>
      <c r="J605" s="35"/>
      <c r="K605" s="35"/>
      <c r="L605" s="38"/>
      <c r="M605" s="203"/>
      <c r="N605" s="204"/>
      <c r="O605" s="70"/>
      <c r="P605" s="70"/>
      <c r="Q605" s="70"/>
      <c r="R605" s="70"/>
      <c r="S605" s="70"/>
      <c r="T605" s="71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T605" s="16" t="s">
        <v>141</v>
      </c>
      <c r="AU605" s="16" t="s">
        <v>84</v>
      </c>
    </row>
    <row r="606" spans="1:65" s="13" customFormat="1" ht="10">
      <c r="B606" s="210"/>
      <c r="C606" s="211"/>
      <c r="D606" s="200" t="s">
        <v>227</v>
      </c>
      <c r="E606" s="212" t="s">
        <v>1</v>
      </c>
      <c r="F606" s="213" t="s">
        <v>1643</v>
      </c>
      <c r="G606" s="211"/>
      <c r="H606" s="214">
        <v>2</v>
      </c>
      <c r="I606" s="215"/>
      <c r="J606" s="211"/>
      <c r="K606" s="211"/>
      <c r="L606" s="216"/>
      <c r="M606" s="217"/>
      <c r="N606" s="218"/>
      <c r="O606" s="218"/>
      <c r="P606" s="218"/>
      <c r="Q606" s="218"/>
      <c r="R606" s="218"/>
      <c r="S606" s="218"/>
      <c r="T606" s="219"/>
      <c r="AT606" s="220" t="s">
        <v>227</v>
      </c>
      <c r="AU606" s="220" t="s">
        <v>84</v>
      </c>
      <c r="AV606" s="13" t="s">
        <v>86</v>
      </c>
      <c r="AW606" s="13" t="s">
        <v>33</v>
      </c>
      <c r="AX606" s="13" t="s">
        <v>77</v>
      </c>
      <c r="AY606" s="220" t="s">
        <v>132</v>
      </c>
    </row>
    <row r="607" spans="1:65" s="14" customFormat="1" ht="10">
      <c r="B607" s="221"/>
      <c r="C607" s="222"/>
      <c r="D607" s="200" t="s">
        <v>227</v>
      </c>
      <c r="E607" s="223" t="s">
        <v>1</v>
      </c>
      <c r="F607" s="224" t="s">
        <v>229</v>
      </c>
      <c r="G607" s="222"/>
      <c r="H607" s="225">
        <v>2</v>
      </c>
      <c r="I607" s="226"/>
      <c r="J607" s="222"/>
      <c r="K607" s="222"/>
      <c r="L607" s="227"/>
      <c r="M607" s="228"/>
      <c r="N607" s="229"/>
      <c r="O607" s="229"/>
      <c r="P607" s="229"/>
      <c r="Q607" s="229"/>
      <c r="R607" s="229"/>
      <c r="S607" s="229"/>
      <c r="T607" s="230"/>
      <c r="AT607" s="231" t="s">
        <v>227</v>
      </c>
      <c r="AU607" s="231" t="s">
        <v>84</v>
      </c>
      <c r="AV607" s="14" t="s">
        <v>153</v>
      </c>
      <c r="AW607" s="14" t="s">
        <v>33</v>
      </c>
      <c r="AX607" s="14" t="s">
        <v>84</v>
      </c>
      <c r="AY607" s="231" t="s">
        <v>132</v>
      </c>
    </row>
    <row r="608" spans="1:65" s="2" customFormat="1" ht="16.5" customHeight="1">
      <c r="A608" s="33"/>
      <c r="B608" s="34"/>
      <c r="C608" s="186" t="s">
        <v>461</v>
      </c>
      <c r="D608" s="186" t="s">
        <v>135</v>
      </c>
      <c r="E608" s="187" t="s">
        <v>1918</v>
      </c>
      <c r="F608" s="188" t="s">
        <v>1919</v>
      </c>
      <c r="G608" s="189" t="s">
        <v>237</v>
      </c>
      <c r="H608" s="190">
        <v>2</v>
      </c>
      <c r="I608" s="191"/>
      <c r="J608" s="192">
        <f>ROUND(I608*H608,2)</f>
        <v>0</v>
      </c>
      <c r="K608" s="193"/>
      <c r="L608" s="38"/>
      <c r="M608" s="194" t="s">
        <v>1</v>
      </c>
      <c r="N608" s="195" t="s">
        <v>42</v>
      </c>
      <c r="O608" s="70"/>
      <c r="P608" s="196">
        <f>O608*H608</f>
        <v>0</v>
      </c>
      <c r="Q608" s="196">
        <v>0</v>
      </c>
      <c r="R608" s="196">
        <f>Q608*H608</f>
        <v>0</v>
      </c>
      <c r="S608" s="196">
        <v>0</v>
      </c>
      <c r="T608" s="197">
        <f>S608*H608</f>
        <v>0</v>
      </c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R608" s="198" t="s">
        <v>182</v>
      </c>
      <c r="AT608" s="198" t="s">
        <v>135</v>
      </c>
      <c r="AU608" s="198" t="s">
        <v>84</v>
      </c>
      <c r="AY608" s="16" t="s">
        <v>132</v>
      </c>
      <c r="BE608" s="199">
        <f>IF(N608="základní",J608,0)</f>
        <v>0</v>
      </c>
      <c r="BF608" s="199">
        <f>IF(N608="snížená",J608,0)</f>
        <v>0</v>
      </c>
      <c r="BG608" s="199">
        <f>IF(N608="zákl. přenesená",J608,0)</f>
        <v>0</v>
      </c>
      <c r="BH608" s="199">
        <f>IF(N608="sníž. přenesená",J608,0)</f>
        <v>0</v>
      </c>
      <c r="BI608" s="199">
        <f>IF(N608="nulová",J608,0)</f>
        <v>0</v>
      </c>
      <c r="BJ608" s="16" t="s">
        <v>84</v>
      </c>
      <c r="BK608" s="199">
        <f>ROUND(I608*H608,2)</f>
        <v>0</v>
      </c>
      <c r="BL608" s="16" t="s">
        <v>182</v>
      </c>
      <c r="BM608" s="198" t="s">
        <v>732</v>
      </c>
    </row>
    <row r="609" spans="1:65" s="2" customFormat="1" ht="10">
      <c r="A609" s="33"/>
      <c r="B609" s="34"/>
      <c r="C609" s="35"/>
      <c r="D609" s="200" t="s">
        <v>141</v>
      </c>
      <c r="E609" s="35"/>
      <c r="F609" s="201" t="s">
        <v>1919</v>
      </c>
      <c r="G609" s="35"/>
      <c r="H609" s="35"/>
      <c r="I609" s="202"/>
      <c r="J609" s="35"/>
      <c r="K609" s="35"/>
      <c r="L609" s="38"/>
      <c r="M609" s="203"/>
      <c r="N609" s="204"/>
      <c r="O609" s="70"/>
      <c r="P609" s="70"/>
      <c r="Q609" s="70"/>
      <c r="R609" s="70"/>
      <c r="S609" s="70"/>
      <c r="T609" s="71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T609" s="16" t="s">
        <v>141</v>
      </c>
      <c r="AU609" s="16" t="s">
        <v>84</v>
      </c>
    </row>
    <row r="610" spans="1:65" s="13" customFormat="1" ht="10">
      <c r="B610" s="210"/>
      <c r="C610" s="211"/>
      <c r="D610" s="200" t="s">
        <v>227</v>
      </c>
      <c r="E610" s="212" t="s">
        <v>1</v>
      </c>
      <c r="F610" s="213" t="s">
        <v>1643</v>
      </c>
      <c r="G610" s="211"/>
      <c r="H610" s="214">
        <v>2</v>
      </c>
      <c r="I610" s="215"/>
      <c r="J610" s="211"/>
      <c r="K610" s="211"/>
      <c r="L610" s="216"/>
      <c r="M610" s="217"/>
      <c r="N610" s="218"/>
      <c r="O610" s="218"/>
      <c r="P610" s="218"/>
      <c r="Q610" s="218"/>
      <c r="R610" s="218"/>
      <c r="S610" s="218"/>
      <c r="T610" s="219"/>
      <c r="AT610" s="220" t="s">
        <v>227</v>
      </c>
      <c r="AU610" s="220" t="s">
        <v>84</v>
      </c>
      <c r="AV610" s="13" t="s">
        <v>86</v>
      </c>
      <c r="AW610" s="13" t="s">
        <v>33</v>
      </c>
      <c r="AX610" s="13" t="s">
        <v>77</v>
      </c>
      <c r="AY610" s="220" t="s">
        <v>132</v>
      </c>
    </row>
    <row r="611" spans="1:65" s="14" customFormat="1" ht="10">
      <c r="B611" s="221"/>
      <c r="C611" s="222"/>
      <c r="D611" s="200" t="s">
        <v>227</v>
      </c>
      <c r="E611" s="223" t="s">
        <v>1</v>
      </c>
      <c r="F611" s="224" t="s">
        <v>229</v>
      </c>
      <c r="G611" s="222"/>
      <c r="H611" s="225">
        <v>2</v>
      </c>
      <c r="I611" s="226"/>
      <c r="J611" s="222"/>
      <c r="K611" s="222"/>
      <c r="L611" s="227"/>
      <c r="M611" s="228"/>
      <c r="N611" s="229"/>
      <c r="O611" s="229"/>
      <c r="P611" s="229"/>
      <c r="Q611" s="229"/>
      <c r="R611" s="229"/>
      <c r="S611" s="229"/>
      <c r="T611" s="230"/>
      <c r="AT611" s="231" t="s">
        <v>227</v>
      </c>
      <c r="AU611" s="231" t="s">
        <v>84</v>
      </c>
      <c r="AV611" s="14" t="s">
        <v>153</v>
      </c>
      <c r="AW611" s="14" t="s">
        <v>33</v>
      </c>
      <c r="AX611" s="14" t="s">
        <v>84</v>
      </c>
      <c r="AY611" s="231" t="s">
        <v>132</v>
      </c>
    </row>
    <row r="612" spans="1:65" s="2" customFormat="1" ht="16.5" customHeight="1">
      <c r="A612" s="33"/>
      <c r="B612" s="34"/>
      <c r="C612" s="186" t="s">
        <v>734</v>
      </c>
      <c r="D612" s="186" t="s">
        <v>135</v>
      </c>
      <c r="E612" s="187" t="s">
        <v>1920</v>
      </c>
      <c r="F612" s="188" t="s">
        <v>1921</v>
      </c>
      <c r="G612" s="189" t="s">
        <v>237</v>
      </c>
      <c r="H612" s="190">
        <v>1</v>
      </c>
      <c r="I612" s="191"/>
      <c r="J612" s="192">
        <f>ROUND(I612*H612,2)</f>
        <v>0</v>
      </c>
      <c r="K612" s="193"/>
      <c r="L612" s="38"/>
      <c r="M612" s="194" t="s">
        <v>1</v>
      </c>
      <c r="N612" s="195" t="s">
        <v>42</v>
      </c>
      <c r="O612" s="70"/>
      <c r="P612" s="196">
        <f>O612*H612</f>
        <v>0</v>
      </c>
      <c r="Q612" s="196">
        <v>0</v>
      </c>
      <c r="R612" s="196">
        <f>Q612*H612</f>
        <v>0</v>
      </c>
      <c r="S612" s="196">
        <v>0</v>
      </c>
      <c r="T612" s="197">
        <f>S612*H612</f>
        <v>0</v>
      </c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R612" s="198" t="s">
        <v>182</v>
      </c>
      <c r="AT612" s="198" t="s">
        <v>135</v>
      </c>
      <c r="AU612" s="198" t="s">
        <v>84</v>
      </c>
      <c r="AY612" s="16" t="s">
        <v>132</v>
      </c>
      <c r="BE612" s="199">
        <f>IF(N612="základní",J612,0)</f>
        <v>0</v>
      </c>
      <c r="BF612" s="199">
        <f>IF(N612="snížená",J612,0)</f>
        <v>0</v>
      </c>
      <c r="BG612" s="199">
        <f>IF(N612="zákl. přenesená",J612,0)</f>
        <v>0</v>
      </c>
      <c r="BH612" s="199">
        <f>IF(N612="sníž. přenesená",J612,0)</f>
        <v>0</v>
      </c>
      <c r="BI612" s="199">
        <f>IF(N612="nulová",J612,0)</f>
        <v>0</v>
      </c>
      <c r="BJ612" s="16" t="s">
        <v>84</v>
      </c>
      <c r="BK612" s="199">
        <f>ROUND(I612*H612,2)</f>
        <v>0</v>
      </c>
      <c r="BL612" s="16" t="s">
        <v>182</v>
      </c>
      <c r="BM612" s="198" t="s">
        <v>737</v>
      </c>
    </row>
    <row r="613" spans="1:65" s="2" customFormat="1" ht="10">
      <c r="A613" s="33"/>
      <c r="B613" s="34"/>
      <c r="C613" s="35"/>
      <c r="D613" s="200" t="s">
        <v>141</v>
      </c>
      <c r="E613" s="35"/>
      <c r="F613" s="201" t="s">
        <v>1921</v>
      </c>
      <c r="G613" s="35"/>
      <c r="H613" s="35"/>
      <c r="I613" s="202"/>
      <c r="J613" s="35"/>
      <c r="K613" s="35"/>
      <c r="L613" s="38"/>
      <c r="M613" s="203"/>
      <c r="N613" s="204"/>
      <c r="O613" s="70"/>
      <c r="P613" s="70"/>
      <c r="Q613" s="70"/>
      <c r="R613" s="70"/>
      <c r="S613" s="70"/>
      <c r="T613" s="71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T613" s="16" t="s">
        <v>141</v>
      </c>
      <c r="AU613" s="16" t="s">
        <v>84</v>
      </c>
    </row>
    <row r="614" spans="1:65" s="13" customFormat="1" ht="10">
      <c r="B614" s="210"/>
      <c r="C614" s="211"/>
      <c r="D614" s="200" t="s">
        <v>227</v>
      </c>
      <c r="E614" s="212" t="s">
        <v>1</v>
      </c>
      <c r="F614" s="213" t="s">
        <v>1652</v>
      </c>
      <c r="G614" s="211"/>
      <c r="H614" s="214">
        <v>1</v>
      </c>
      <c r="I614" s="215"/>
      <c r="J614" s="211"/>
      <c r="K614" s="211"/>
      <c r="L614" s="216"/>
      <c r="M614" s="217"/>
      <c r="N614" s="218"/>
      <c r="O614" s="218"/>
      <c r="P614" s="218"/>
      <c r="Q614" s="218"/>
      <c r="R614" s="218"/>
      <c r="S614" s="218"/>
      <c r="T614" s="219"/>
      <c r="AT614" s="220" t="s">
        <v>227</v>
      </c>
      <c r="AU614" s="220" t="s">
        <v>84</v>
      </c>
      <c r="AV614" s="13" t="s">
        <v>86</v>
      </c>
      <c r="AW614" s="13" t="s">
        <v>33</v>
      </c>
      <c r="AX614" s="13" t="s">
        <v>77</v>
      </c>
      <c r="AY614" s="220" t="s">
        <v>132</v>
      </c>
    </row>
    <row r="615" spans="1:65" s="14" customFormat="1" ht="10">
      <c r="B615" s="221"/>
      <c r="C615" s="222"/>
      <c r="D615" s="200" t="s">
        <v>227</v>
      </c>
      <c r="E615" s="223" t="s">
        <v>1</v>
      </c>
      <c r="F615" s="224" t="s">
        <v>229</v>
      </c>
      <c r="G615" s="222"/>
      <c r="H615" s="225">
        <v>1</v>
      </c>
      <c r="I615" s="226"/>
      <c r="J615" s="222"/>
      <c r="K615" s="222"/>
      <c r="L615" s="227"/>
      <c r="M615" s="228"/>
      <c r="N615" s="229"/>
      <c r="O615" s="229"/>
      <c r="P615" s="229"/>
      <c r="Q615" s="229"/>
      <c r="R615" s="229"/>
      <c r="S615" s="229"/>
      <c r="T615" s="230"/>
      <c r="AT615" s="231" t="s">
        <v>227</v>
      </c>
      <c r="AU615" s="231" t="s">
        <v>84</v>
      </c>
      <c r="AV615" s="14" t="s">
        <v>153</v>
      </c>
      <c r="AW615" s="14" t="s">
        <v>33</v>
      </c>
      <c r="AX615" s="14" t="s">
        <v>84</v>
      </c>
      <c r="AY615" s="231" t="s">
        <v>132</v>
      </c>
    </row>
    <row r="616" spans="1:65" s="2" customFormat="1" ht="24.15" customHeight="1">
      <c r="A616" s="33"/>
      <c r="B616" s="34"/>
      <c r="C616" s="186" t="s">
        <v>466</v>
      </c>
      <c r="D616" s="186" t="s">
        <v>135</v>
      </c>
      <c r="E616" s="187" t="s">
        <v>1922</v>
      </c>
      <c r="F616" s="188" t="s">
        <v>1923</v>
      </c>
      <c r="G616" s="189" t="s">
        <v>237</v>
      </c>
      <c r="H616" s="190">
        <v>1</v>
      </c>
      <c r="I616" s="191"/>
      <c r="J616" s="192">
        <f>ROUND(I616*H616,2)</f>
        <v>0</v>
      </c>
      <c r="K616" s="193"/>
      <c r="L616" s="38"/>
      <c r="M616" s="194" t="s">
        <v>1</v>
      </c>
      <c r="N616" s="195" t="s">
        <v>42</v>
      </c>
      <c r="O616" s="70"/>
      <c r="P616" s="196">
        <f>O616*H616</f>
        <v>0</v>
      </c>
      <c r="Q616" s="196">
        <v>0</v>
      </c>
      <c r="R616" s="196">
        <f>Q616*H616</f>
        <v>0</v>
      </c>
      <c r="S616" s="196">
        <v>0</v>
      </c>
      <c r="T616" s="197">
        <f>S616*H616</f>
        <v>0</v>
      </c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R616" s="198" t="s">
        <v>182</v>
      </c>
      <c r="AT616" s="198" t="s">
        <v>135</v>
      </c>
      <c r="AU616" s="198" t="s">
        <v>84</v>
      </c>
      <c r="AY616" s="16" t="s">
        <v>132</v>
      </c>
      <c r="BE616" s="199">
        <f>IF(N616="základní",J616,0)</f>
        <v>0</v>
      </c>
      <c r="BF616" s="199">
        <f>IF(N616="snížená",J616,0)</f>
        <v>0</v>
      </c>
      <c r="BG616" s="199">
        <f>IF(N616="zákl. přenesená",J616,0)</f>
        <v>0</v>
      </c>
      <c r="BH616" s="199">
        <f>IF(N616="sníž. přenesená",J616,0)</f>
        <v>0</v>
      </c>
      <c r="BI616" s="199">
        <f>IF(N616="nulová",J616,0)</f>
        <v>0</v>
      </c>
      <c r="BJ616" s="16" t="s">
        <v>84</v>
      </c>
      <c r="BK616" s="199">
        <f>ROUND(I616*H616,2)</f>
        <v>0</v>
      </c>
      <c r="BL616" s="16" t="s">
        <v>182</v>
      </c>
      <c r="BM616" s="198" t="s">
        <v>743</v>
      </c>
    </row>
    <row r="617" spans="1:65" s="2" customFormat="1" ht="18">
      <c r="A617" s="33"/>
      <c r="B617" s="34"/>
      <c r="C617" s="35"/>
      <c r="D617" s="200" t="s">
        <v>141</v>
      </c>
      <c r="E617" s="35"/>
      <c r="F617" s="201" t="s">
        <v>1923</v>
      </c>
      <c r="G617" s="35"/>
      <c r="H617" s="35"/>
      <c r="I617" s="202"/>
      <c r="J617" s="35"/>
      <c r="K617" s="35"/>
      <c r="L617" s="38"/>
      <c r="M617" s="203"/>
      <c r="N617" s="204"/>
      <c r="O617" s="70"/>
      <c r="P617" s="70"/>
      <c r="Q617" s="70"/>
      <c r="R617" s="70"/>
      <c r="S617" s="70"/>
      <c r="T617" s="71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T617" s="16" t="s">
        <v>141</v>
      </c>
      <c r="AU617" s="16" t="s">
        <v>84</v>
      </c>
    </row>
    <row r="618" spans="1:65" s="13" customFormat="1" ht="10">
      <c r="B618" s="210"/>
      <c r="C618" s="211"/>
      <c r="D618" s="200" t="s">
        <v>227</v>
      </c>
      <c r="E618" s="212" t="s">
        <v>1</v>
      </c>
      <c r="F618" s="213" t="s">
        <v>1652</v>
      </c>
      <c r="G618" s="211"/>
      <c r="H618" s="214">
        <v>1</v>
      </c>
      <c r="I618" s="215"/>
      <c r="J618" s="211"/>
      <c r="K618" s="211"/>
      <c r="L618" s="216"/>
      <c r="M618" s="217"/>
      <c r="N618" s="218"/>
      <c r="O618" s="218"/>
      <c r="P618" s="218"/>
      <c r="Q618" s="218"/>
      <c r="R618" s="218"/>
      <c r="S618" s="218"/>
      <c r="T618" s="219"/>
      <c r="AT618" s="220" t="s">
        <v>227</v>
      </c>
      <c r="AU618" s="220" t="s">
        <v>84</v>
      </c>
      <c r="AV618" s="13" t="s">
        <v>86</v>
      </c>
      <c r="AW618" s="13" t="s">
        <v>33</v>
      </c>
      <c r="AX618" s="13" t="s">
        <v>77</v>
      </c>
      <c r="AY618" s="220" t="s">
        <v>132</v>
      </c>
    </row>
    <row r="619" spans="1:65" s="14" customFormat="1" ht="10">
      <c r="B619" s="221"/>
      <c r="C619" s="222"/>
      <c r="D619" s="200" t="s">
        <v>227</v>
      </c>
      <c r="E619" s="223" t="s">
        <v>1</v>
      </c>
      <c r="F619" s="224" t="s">
        <v>229</v>
      </c>
      <c r="G619" s="222"/>
      <c r="H619" s="225">
        <v>1</v>
      </c>
      <c r="I619" s="226"/>
      <c r="J619" s="222"/>
      <c r="K619" s="222"/>
      <c r="L619" s="227"/>
      <c r="M619" s="228"/>
      <c r="N619" s="229"/>
      <c r="O619" s="229"/>
      <c r="P619" s="229"/>
      <c r="Q619" s="229"/>
      <c r="R619" s="229"/>
      <c r="S619" s="229"/>
      <c r="T619" s="230"/>
      <c r="AT619" s="231" t="s">
        <v>227</v>
      </c>
      <c r="AU619" s="231" t="s">
        <v>84</v>
      </c>
      <c r="AV619" s="14" t="s">
        <v>153</v>
      </c>
      <c r="AW619" s="14" t="s">
        <v>33</v>
      </c>
      <c r="AX619" s="14" t="s">
        <v>84</v>
      </c>
      <c r="AY619" s="231" t="s">
        <v>132</v>
      </c>
    </row>
    <row r="620" spans="1:65" s="2" customFormat="1" ht="16.5" customHeight="1">
      <c r="A620" s="33"/>
      <c r="B620" s="34"/>
      <c r="C620" s="186" t="s">
        <v>745</v>
      </c>
      <c r="D620" s="186" t="s">
        <v>135</v>
      </c>
      <c r="E620" s="187" t="s">
        <v>1924</v>
      </c>
      <c r="F620" s="188" t="s">
        <v>1925</v>
      </c>
      <c r="G620" s="189" t="s">
        <v>237</v>
      </c>
      <c r="H620" s="190">
        <v>1</v>
      </c>
      <c r="I620" s="191"/>
      <c r="J620" s="192">
        <f>ROUND(I620*H620,2)</f>
        <v>0</v>
      </c>
      <c r="K620" s="193"/>
      <c r="L620" s="38"/>
      <c r="M620" s="194" t="s">
        <v>1</v>
      </c>
      <c r="N620" s="195" t="s">
        <v>42</v>
      </c>
      <c r="O620" s="70"/>
      <c r="P620" s="196">
        <f>O620*H620</f>
        <v>0</v>
      </c>
      <c r="Q620" s="196">
        <v>0</v>
      </c>
      <c r="R620" s="196">
        <f>Q620*H620</f>
        <v>0</v>
      </c>
      <c r="S620" s="196">
        <v>0</v>
      </c>
      <c r="T620" s="197">
        <f>S620*H620</f>
        <v>0</v>
      </c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R620" s="198" t="s">
        <v>182</v>
      </c>
      <c r="AT620" s="198" t="s">
        <v>135</v>
      </c>
      <c r="AU620" s="198" t="s">
        <v>84</v>
      </c>
      <c r="AY620" s="16" t="s">
        <v>132</v>
      </c>
      <c r="BE620" s="199">
        <f>IF(N620="základní",J620,0)</f>
        <v>0</v>
      </c>
      <c r="BF620" s="199">
        <f>IF(N620="snížená",J620,0)</f>
        <v>0</v>
      </c>
      <c r="BG620" s="199">
        <f>IF(N620="zákl. přenesená",J620,0)</f>
        <v>0</v>
      </c>
      <c r="BH620" s="199">
        <f>IF(N620="sníž. přenesená",J620,0)</f>
        <v>0</v>
      </c>
      <c r="BI620" s="199">
        <f>IF(N620="nulová",J620,0)</f>
        <v>0</v>
      </c>
      <c r="BJ620" s="16" t="s">
        <v>84</v>
      </c>
      <c r="BK620" s="199">
        <f>ROUND(I620*H620,2)</f>
        <v>0</v>
      </c>
      <c r="BL620" s="16" t="s">
        <v>182</v>
      </c>
      <c r="BM620" s="198" t="s">
        <v>748</v>
      </c>
    </row>
    <row r="621" spans="1:65" s="2" customFormat="1" ht="10">
      <c r="A621" s="33"/>
      <c r="B621" s="34"/>
      <c r="C621" s="35"/>
      <c r="D621" s="200" t="s">
        <v>141</v>
      </c>
      <c r="E621" s="35"/>
      <c r="F621" s="201" t="s">
        <v>1925</v>
      </c>
      <c r="G621" s="35"/>
      <c r="H621" s="35"/>
      <c r="I621" s="202"/>
      <c r="J621" s="35"/>
      <c r="K621" s="35"/>
      <c r="L621" s="38"/>
      <c r="M621" s="203"/>
      <c r="N621" s="204"/>
      <c r="O621" s="70"/>
      <c r="P621" s="70"/>
      <c r="Q621" s="70"/>
      <c r="R621" s="70"/>
      <c r="S621" s="70"/>
      <c r="T621" s="71"/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T621" s="16" t="s">
        <v>141</v>
      </c>
      <c r="AU621" s="16" t="s">
        <v>84</v>
      </c>
    </row>
    <row r="622" spans="1:65" s="13" customFormat="1" ht="10">
      <c r="B622" s="210"/>
      <c r="C622" s="211"/>
      <c r="D622" s="200" t="s">
        <v>227</v>
      </c>
      <c r="E622" s="212" t="s">
        <v>1</v>
      </c>
      <c r="F622" s="213" t="s">
        <v>1652</v>
      </c>
      <c r="G622" s="211"/>
      <c r="H622" s="214">
        <v>1</v>
      </c>
      <c r="I622" s="215"/>
      <c r="J622" s="211"/>
      <c r="K622" s="211"/>
      <c r="L622" s="216"/>
      <c r="M622" s="217"/>
      <c r="N622" s="218"/>
      <c r="O622" s="218"/>
      <c r="P622" s="218"/>
      <c r="Q622" s="218"/>
      <c r="R622" s="218"/>
      <c r="S622" s="218"/>
      <c r="T622" s="219"/>
      <c r="AT622" s="220" t="s">
        <v>227</v>
      </c>
      <c r="AU622" s="220" t="s">
        <v>84</v>
      </c>
      <c r="AV622" s="13" t="s">
        <v>86</v>
      </c>
      <c r="AW622" s="13" t="s">
        <v>33</v>
      </c>
      <c r="AX622" s="13" t="s">
        <v>77</v>
      </c>
      <c r="AY622" s="220" t="s">
        <v>132</v>
      </c>
    </row>
    <row r="623" spans="1:65" s="14" customFormat="1" ht="10">
      <c r="B623" s="221"/>
      <c r="C623" s="222"/>
      <c r="D623" s="200" t="s">
        <v>227</v>
      </c>
      <c r="E623" s="223" t="s">
        <v>1</v>
      </c>
      <c r="F623" s="224" t="s">
        <v>229</v>
      </c>
      <c r="G623" s="222"/>
      <c r="H623" s="225">
        <v>1</v>
      </c>
      <c r="I623" s="226"/>
      <c r="J623" s="222"/>
      <c r="K623" s="222"/>
      <c r="L623" s="227"/>
      <c r="M623" s="228"/>
      <c r="N623" s="229"/>
      <c r="O623" s="229"/>
      <c r="P623" s="229"/>
      <c r="Q623" s="229"/>
      <c r="R623" s="229"/>
      <c r="S623" s="229"/>
      <c r="T623" s="230"/>
      <c r="AT623" s="231" t="s">
        <v>227</v>
      </c>
      <c r="AU623" s="231" t="s">
        <v>84</v>
      </c>
      <c r="AV623" s="14" t="s">
        <v>153</v>
      </c>
      <c r="AW623" s="14" t="s">
        <v>33</v>
      </c>
      <c r="AX623" s="14" t="s">
        <v>84</v>
      </c>
      <c r="AY623" s="231" t="s">
        <v>132</v>
      </c>
    </row>
    <row r="624" spans="1:65" s="2" customFormat="1" ht="16.5" customHeight="1">
      <c r="A624" s="33"/>
      <c r="B624" s="34"/>
      <c r="C624" s="186" t="s">
        <v>469</v>
      </c>
      <c r="D624" s="186" t="s">
        <v>135</v>
      </c>
      <c r="E624" s="187" t="s">
        <v>1926</v>
      </c>
      <c r="F624" s="188" t="s">
        <v>1927</v>
      </c>
      <c r="G624" s="189" t="s">
        <v>237</v>
      </c>
      <c r="H624" s="190">
        <v>1</v>
      </c>
      <c r="I624" s="191"/>
      <c r="J624" s="192">
        <f>ROUND(I624*H624,2)</f>
        <v>0</v>
      </c>
      <c r="K624" s="193"/>
      <c r="L624" s="38"/>
      <c r="M624" s="194" t="s">
        <v>1</v>
      </c>
      <c r="N624" s="195" t="s">
        <v>42</v>
      </c>
      <c r="O624" s="70"/>
      <c r="P624" s="196">
        <f>O624*H624</f>
        <v>0</v>
      </c>
      <c r="Q624" s="196">
        <v>0</v>
      </c>
      <c r="R624" s="196">
        <f>Q624*H624</f>
        <v>0</v>
      </c>
      <c r="S624" s="196">
        <v>0</v>
      </c>
      <c r="T624" s="197">
        <f>S624*H624</f>
        <v>0</v>
      </c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R624" s="198" t="s">
        <v>182</v>
      </c>
      <c r="AT624" s="198" t="s">
        <v>135</v>
      </c>
      <c r="AU624" s="198" t="s">
        <v>84</v>
      </c>
      <c r="AY624" s="16" t="s">
        <v>132</v>
      </c>
      <c r="BE624" s="199">
        <f>IF(N624="základní",J624,0)</f>
        <v>0</v>
      </c>
      <c r="BF624" s="199">
        <f>IF(N624="snížená",J624,0)</f>
        <v>0</v>
      </c>
      <c r="BG624" s="199">
        <f>IF(N624="zákl. přenesená",J624,0)</f>
        <v>0</v>
      </c>
      <c r="BH624" s="199">
        <f>IF(N624="sníž. přenesená",J624,0)</f>
        <v>0</v>
      </c>
      <c r="BI624" s="199">
        <f>IF(N624="nulová",J624,0)</f>
        <v>0</v>
      </c>
      <c r="BJ624" s="16" t="s">
        <v>84</v>
      </c>
      <c r="BK624" s="199">
        <f>ROUND(I624*H624,2)</f>
        <v>0</v>
      </c>
      <c r="BL624" s="16" t="s">
        <v>182</v>
      </c>
      <c r="BM624" s="198" t="s">
        <v>752</v>
      </c>
    </row>
    <row r="625" spans="1:65" s="2" customFormat="1" ht="10">
      <c r="A625" s="33"/>
      <c r="B625" s="34"/>
      <c r="C625" s="35"/>
      <c r="D625" s="200" t="s">
        <v>141</v>
      </c>
      <c r="E625" s="35"/>
      <c r="F625" s="201" t="s">
        <v>1927</v>
      </c>
      <c r="G625" s="35"/>
      <c r="H625" s="35"/>
      <c r="I625" s="202"/>
      <c r="J625" s="35"/>
      <c r="K625" s="35"/>
      <c r="L625" s="38"/>
      <c r="M625" s="203"/>
      <c r="N625" s="204"/>
      <c r="O625" s="70"/>
      <c r="P625" s="70"/>
      <c r="Q625" s="70"/>
      <c r="R625" s="70"/>
      <c r="S625" s="70"/>
      <c r="T625" s="71"/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T625" s="16" t="s">
        <v>141</v>
      </c>
      <c r="AU625" s="16" t="s">
        <v>84</v>
      </c>
    </row>
    <row r="626" spans="1:65" s="13" customFormat="1" ht="10">
      <c r="B626" s="210"/>
      <c r="C626" s="211"/>
      <c r="D626" s="200" t="s">
        <v>227</v>
      </c>
      <c r="E626" s="212" t="s">
        <v>1</v>
      </c>
      <c r="F626" s="213" t="s">
        <v>1652</v>
      </c>
      <c r="G626" s="211"/>
      <c r="H626" s="214">
        <v>1</v>
      </c>
      <c r="I626" s="215"/>
      <c r="J626" s="211"/>
      <c r="K626" s="211"/>
      <c r="L626" s="216"/>
      <c r="M626" s="217"/>
      <c r="N626" s="218"/>
      <c r="O626" s="218"/>
      <c r="P626" s="218"/>
      <c r="Q626" s="218"/>
      <c r="R626" s="218"/>
      <c r="S626" s="218"/>
      <c r="T626" s="219"/>
      <c r="AT626" s="220" t="s">
        <v>227</v>
      </c>
      <c r="AU626" s="220" t="s">
        <v>84</v>
      </c>
      <c r="AV626" s="13" t="s">
        <v>86</v>
      </c>
      <c r="AW626" s="13" t="s">
        <v>33</v>
      </c>
      <c r="AX626" s="13" t="s">
        <v>77</v>
      </c>
      <c r="AY626" s="220" t="s">
        <v>132</v>
      </c>
    </row>
    <row r="627" spans="1:65" s="14" customFormat="1" ht="10">
      <c r="B627" s="221"/>
      <c r="C627" s="222"/>
      <c r="D627" s="200" t="s">
        <v>227</v>
      </c>
      <c r="E627" s="223" t="s">
        <v>1</v>
      </c>
      <c r="F627" s="224" t="s">
        <v>229</v>
      </c>
      <c r="G627" s="222"/>
      <c r="H627" s="225">
        <v>1</v>
      </c>
      <c r="I627" s="226"/>
      <c r="J627" s="222"/>
      <c r="K627" s="222"/>
      <c r="L627" s="227"/>
      <c r="M627" s="228"/>
      <c r="N627" s="229"/>
      <c r="O627" s="229"/>
      <c r="P627" s="229"/>
      <c r="Q627" s="229"/>
      <c r="R627" s="229"/>
      <c r="S627" s="229"/>
      <c r="T627" s="230"/>
      <c r="AT627" s="231" t="s">
        <v>227</v>
      </c>
      <c r="AU627" s="231" t="s">
        <v>84</v>
      </c>
      <c r="AV627" s="14" t="s">
        <v>153</v>
      </c>
      <c r="AW627" s="14" t="s">
        <v>33</v>
      </c>
      <c r="AX627" s="14" t="s">
        <v>84</v>
      </c>
      <c r="AY627" s="231" t="s">
        <v>132</v>
      </c>
    </row>
    <row r="628" spans="1:65" s="2" customFormat="1" ht="16.5" customHeight="1">
      <c r="A628" s="33"/>
      <c r="B628" s="34"/>
      <c r="C628" s="186" t="s">
        <v>754</v>
      </c>
      <c r="D628" s="186" t="s">
        <v>135</v>
      </c>
      <c r="E628" s="187" t="s">
        <v>1928</v>
      </c>
      <c r="F628" s="188" t="s">
        <v>1929</v>
      </c>
      <c r="G628" s="189" t="s">
        <v>1930</v>
      </c>
      <c r="H628" s="190">
        <v>4</v>
      </c>
      <c r="I628" s="191"/>
      <c r="J628" s="192">
        <f>ROUND(I628*H628,2)</f>
        <v>0</v>
      </c>
      <c r="K628" s="193"/>
      <c r="L628" s="38"/>
      <c r="M628" s="194" t="s">
        <v>1</v>
      </c>
      <c r="N628" s="195" t="s">
        <v>42</v>
      </c>
      <c r="O628" s="70"/>
      <c r="P628" s="196">
        <f>O628*H628</f>
        <v>0</v>
      </c>
      <c r="Q628" s="196">
        <v>0</v>
      </c>
      <c r="R628" s="196">
        <f>Q628*H628</f>
        <v>0</v>
      </c>
      <c r="S628" s="196">
        <v>0</v>
      </c>
      <c r="T628" s="197">
        <f>S628*H628</f>
        <v>0</v>
      </c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R628" s="198" t="s">
        <v>182</v>
      </c>
      <c r="AT628" s="198" t="s">
        <v>135</v>
      </c>
      <c r="AU628" s="198" t="s">
        <v>84</v>
      </c>
      <c r="AY628" s="16" t="s">
        <v>132</v>
      </c>
      <c r="BE628" s="199">
        <f>IF(N628="základní",J628,0)</f>
        <v>0</v>
      </c>
      <c r="BF628" s="199">
        <f>IF(N628="snížená",J628,0)</f>
        <v>0</v>
      </c>
      <c r="BG628" s="199">
        <f>IF(N628="zákl. přenesená",J628,0)</f>
        <v>0</v>
      </c>
      <c r="BH628" s="199">
        <f>IF(N628="sníž. přenesená",J628,0)</f>
        <v>0</v>
      </c>
      <c r="BI628" s="199">
        <f>IF(N628="nulová",J628,0)</f>
        <v>0</v>
      </c>
      <c r="BJ628" s="16" t="s">
        <v>84</v>
      </c>
      <c r="BK628" s="199">
        <f>ROUND(I628*H628,2)</f>
        <v>0</v>
      </c>
      <c r="BL628" s="16" t="s">
        <v>182</v>
      </c>
      <c r="BM628" s="198" t="s">
        <v>757</v>
      </c>
    </row>
    <row r="629" spans="1:65" s="2" customFormat="1" ht="10">
      <c r="A629" s="33"/>
      <c r="B629" s="34"/>
      <c r="C629" s="35"/>
      <c r="D629" s="200" t="s">
        <v>141</v>
      </c>
      <c r="E629" s="35"/>
      <c r="F629" s="201" t="s">
        <v>1929</v>
      </c>
      <c r="G629" s="35"/>
      <c r="H629" s="35"/>
      <c r="I629" s="202"/>
      <c r="J629" s="35"/>
      <c r="K629" s="35"/>
      <c r="L629" s="38"/>
      <c r="M629" s="203"/>
      <c r="N629" s="204"/>
      <c r="O629" s="70"/>
      <c r="P629" s="70"/>
      <c r="Q629" s="70"/>
      <c r="R629" s="70"/>
      <c r="S629" s="70"/>
      <c r="T629" s="71"/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T629" s="16" t="s">
        <v>141</v>
      </c>
      <c r="AU629" s="16" t="s">
        <v>84</v>
      </c>
    </row>
    <row r="630" spans="1:65" s="13" customFormat="1" ht="10">
      <c r="B630" s="210"/>
      <c r="C630" s="211"/>
      <c r="D630" s="200" t="s">
        <v>227</v>
      </c>
      <c r="E630" s="212" t="s">
        <v>1</v>
      </c>
      <c r="F630" s="213" t="s">
        <v>1931</v>
      </c>
      <c r="G630" s="211"/>
      <c r="H630" s="214">
        <v>4</v>
      </c>
      <c r="I630" s="215"/>
      <c r="J630" s="211"/>
      <c r="K630" s="211"/>
      <c r="L630" s="216"/>
      <c r="M630" s="217"/>
      <c r="N630" s="218"/>
      <c r="O630" s="218"/>
      <c r="P630" s="218"/>
      <c r="Q630" s="218"/>
      <c r="R630" s="218"/>
      <c r="S630" s="218"/>
      <c r="T630" s="219"/>
      <c r="AT630" s="220" t="s">
        <v>227</v>
      </c>
      <c r="AU630" s="220" t="s">
        <v>84</v>
      </c>
      <c r="AV630" s="13" t="s">
        <v>86</v>
      </c>
      <c r="AW630" s="13" t="s">
        <v>33</v>
      </c>
      <c r="AX630" s="13" t="s">
        <v>77</v>
      </c>
      <c r="AY630" s="220" t="s">
        <v>132</v>
      </c>
    </row>
    <row r="631" spans="1:65" s="14" customFormat="1" ht="10">
      <c r="B631" s="221"/>
      <c r="C631" s="222"/>
      <c r="D631" s="200" t="s">
        <v>227</v>
      </c>
      <c r="E631" s="223" t="s">
        <v>1</v>
      </c>
      <c r="F631" s="224" t="s">
        <v>229</v>
      </c>
      <c r="G631" s="222"/>
      <c r="H631" s="225">
        <v>4</v>
      </c>
      <c r="I631" s="226"/>
      <c r="J631" s="222"/>
      <c r="K631" s="222"/>
      <c r="L631" s="227"/>
      <c r="M631" s="228"/>
      <c r="N631" s="229"/>
      <c r="O631" s="229"/>
      <c r="P631" s="229"/>
      <c r="Q631" s="229"/>
      <c r="R631" s="229"/>
      <c r="S631" s="229"/>
      <c r="T631" s="230"/>
      <c r="AT631" s="231" t="s">
        <v>227</v>
      </c>
      <c r="AU631" s="231" t="s">
        <v>84</v>
      </c>
      <c r="AV631" s="14" t="s">
        <v>153</v>
      </c>
      <c r="AW631" s="14" t="s">
        <v>33</v>
      </c>
      <c r="AX631" s="14" t="s">
        <v>84</v>
      </c>
      <c r="AY631" s="231" t="s">
        <v>132</v>
      </c>
    </row>
    <row r="632" spans="1:65" s="2" customFormat="1" ht="16.5" customHeight="1">
      <c r="A632" s="33"/>
      <c r="B632" s="34"/>
      <c r="C632" s="186" t="s">
        <v>474</v>
      </c>
      <c r="D632" s="186" t="s">
        <v>135</v>
      </c>
      <c r="E632" s="187" t="s">
        <v>1932</v>
      </c>
      <c r="F632" s="188" t="s">
        <v>1933</v>
      </c>
      <c r="G632" s="189" t="s">
        <v>237</v>
      </c>
      <c r="H632" s="190">
        <v>1</v>
      </c>
      <c r="I632" s="191"/>
      <c r="J632" s="192">
        <f>ROUND(I632*H632,2)</f>
        <v>0</v>
      </c>
      <c r="K632" s="193"/>
      <c r="L632" s="38"/>
      <c r="M632" s="194" t="s">
        <v>1</v>
      </c>
      <c r="N632" s="195" t="s">
        <v>42</v>
      </c>
      <c r="O632" s="70"/>
      <c r="P632" s="196">
        <f>O632*H632</f>
        <v>0</v>
      </c>
      <c r="Q632" s="196">
        <v>0</v>
      </c>
      <c r="R632" s="196">
        <f>Q632*H632</f>
        <v>0</v>
      </c>
      <c r="S632" s="196">
        <v>0</v>
      </c>
      <c r="T632" s="197">
        <f>S632*H632</f>
        <v>0</v>
      </c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R632" s="198" t="s">
        <v>182</v>
      </c>
      <c r="AT632" s="198" t="s">
        <v>135</v>
      </c>
      <c r="AU632" s="198" t="s">
        <v>84</v>
      </c>
      <c r="AY632" s="16" t="s">
        <v>132</v>
      </c>
      <c r="BE632" s="199">
        <f>IF(N632="základní",J632,0)</f>
        <v>0</v>
      </c>
      <c r="BF632" s="199">
        <f>IF(N632="snížená",J632,0)</f>
        <v>0</v>
      </c>
      <c r="BG632" s="199">
        <f>IF(N632="zákl. přenesená",J632,0)</f>
        <v>0</v>
      </c>
      <c r="BH632" s="199">
        <f>IF(N632="sníž. přenesená",J632,0)</f>
        <v>0</v>
      </c>
      <c r="BI632" s="199">
        <f>IF(N632="nulová",J632,0)</f>
        <v>0</v>
      </c>
      <c r="BJ632" s="16" t="s">
        <v>84</v>
      </c>
      <c r="BK632" s="199">
        <f>ROUND(I632*H632,2)</f>
        <v>0</v>
      </c>
      <c r="BL632" s="16" t="s">
        <v>182</v>
      </c>
      <c r="BM632" s="198" t="s">
        <v>761</v>
      </c>
    </row>
    <row r="633" spans="1:65" s="2" customFormat="1" ht="10">
      <c r="A633" s="33"/>
      <c r="B633" s="34"/>
      <c r="C633" s="35"/>
      <c r="D633" s="200" t="s">
        <v>141</v>
      </c>
      <c r="E633" s="35"/>
      <c r="F633" s="201" t="s">
        <v>1933</v>
      </c>
      <c r="G633" s="35"/>
      <c r="H633" s="35"/>
      <c r="I633" s="202"/>
      <c r="J633" s="35"/>
      <c r="K633" s="35"/>
      <c r="L633" s="38"/>
      <c r="M633" s="203"/>
      <c r="N633" s="204"/>
      <c r="O633" s="70"/>
      <c r="P633" s="70"/>
      <c r="Q633" s="70"/>
      <c r="R633" s="70"/>
      <c r="S633" s="70"/>
      <c r="T633" s="71"/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T633" s="16" t="s">
        <v>141</v>
      </c>
      <c r="AU633" s="16" t="s">
        <v>84</v>
      </c>
    </row>
    <row r="634" spans="1:65" s="13" customFormat="1" ht="10">
      <c r="B634" s="210"/>
      <c r="C634" s="211"/>
      <c r="D634" s="200" t="s">
        <v>227</v>
      </c>
      <c r="E634" s="212" t="s">
        <v>1</v>
      </c>
      <c r="F634" s="213" t="s">
        <v>1652</v>
      </c>
      <c r="G634" s="211"/>
      <c r="H634" s="214">
        <v>1</v>
      </c>
      <c r="I634" s="215"/>
      <c r="J634" s="211"/>
      <c r="K634" s="211"/>
      <c r="L634" s="216"/>
      <c r="M634" s="217"/>
      <c r="N634" s="218"/>
      <c r="O634" s="218"/>
      <c r="P634" s="218"/>
      <c r="Q634" s="218"/>
      <c r="R634" s="218"/>
      <c r="S634" s="218"/>
      <c r="T634" s="219"/>
      <c r="AT634" s="220" t="s">
        <v>227</v>
      </c>
      <c r="AU634" s="220" t="s">
        <v>84</v>
      </c>
      <c r="AV634" s="13" t="s">
        <v>86</v>
      </c>
      <c r="AW634" s="13" t="s">
        <v>33</v>
      </c>
      <c r="AX634" s="13" t="s">
        <v>77</v>
      </c>
      <c r="AY634" s="220" t="s">
        <v>132</v>
      </c>
    </row>
    <row r="635" spans="1:65" s="14" customFormat="1" ht="10">
      <c r="B635" s="221"/>
      <c r="C635" s="222"/>
      <c r="D635" s="200" t="s">
        <v>227</v>
      </c>
      <c r="E635" s="223" t="s">
        <v>1</v>
      </c>
      <c r="F635" s="224" t="s">
        <v>229</v>
      </c>
      <c r="G635" s="222"/>
      <c r="H635" s="225">
        <v>1</v>
      </c>
      <c r="I635" s="226"/>
      <c r="J635" s="222"/>
      <c r="K635" s="222"/>
      <c r="L635" s="227"/>
      <c r="M635" s="228"/>
      <c r="N635" s="229"/>
      <c r="O635" s="229"/>
      <c r="P635" s="229"/>
      <c r="Q635" s="229"/>
      <c r="R635" s="229"/>
      <c r="S635" s="229"/>
      <c r="T635" s="230"/>
      <c r="AT635" s="231" t="s">
        <v>227</v>
      </c>
      <c r="AU635" s="231" t="s">
        <v>84</v>
      </c>
      <c r="AV635" s="14" t="s">
        <v>153</v>
      </c>
      <c r="AW635" s="14" t="s">
        <v>33</v>
      </c>
      <c r="AX635" s="14" t="s">
        <v>84</v>
      </c>
      <c r="AY635" s="231" t="s">
        <v>132</v>
      </c>
    </row>
    <row r="636" spans="1:65" s="2" customFormat="1" ht="16.5" customHeight="1">
      <c r="A636" s="33"/>
      <c r="B636" s="34"/>
      <c r="C636" s="186" t="s">
        <v>764</v>
      </c>
      <c r="D636" s="186" t="s">
        <v>135</v>
      </c>
      <c r="E636" s="187" t="s">
        <v>1934</v>
      </c>
      <c r="F636" s="188" t="s">
        <v>1935</v>
      </c>
      <c r="G636" s="189" t="s">
        <v>240</v>
      </c>
      <c r="H636" s="190">
        <v>30</v>
      </c>
      <c r="I636" s="191"/>
      <c r="J636" s="192">
        <f>ROUND(I636*H636,2)</f>
        <v>0</v>
      </c>
      <c r="K636" s="193"/>
      <c r="L636" s="38"/>
      <c r="M636" s="194" t="s">
        <v>1</v>
      </c>
      <c r="N636" s="195" t="s">
        <v>42</v>
      </c>
      <c r="O636" s="70"/>
      <c r="P636" s="196">
        <f>O636*H636</f>
        <v>0</v>
      </c>
      <c r="Q636" s="196">
        <v>0</v>
      </c>
      <c r="R636" s="196">
        <f>Q636*H636</f>
        <v>0</v>
      </c>
      <c r="S636" s="196">
        <v>0</v>
      </c>
      <c r="T636" s="197">
        <f>S636*H636</f>
        <v>0</v>
      </c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R636" s="198" t="s">
        <v>182</v>
      </c>
      <c r="AT636" s="198" t="s">
        <v>135</v>
      </c>
      <c r="AU636" s="198" t="s">
        <v>84</v>
      </c>
      <c r="AY636" s="16" t="s">
        <v>132</v>
      </c>
      <c r="BE636" s="199">
        <f>IF(N636="základní",J636,0)</f>
        <v>0</v>
      </c>
      <c r="BF636" s="199">
        <f>IF(N636="snížená",J636,0)</f>
        <v>0</v>
      </c>
      <c r="BG636" s="199">
        <f>IF(N636="zákl. přenesená",J636,0)</f>
        <v>0</v>
      </c>
      <c r="BH636" s="199">
        <f>IF(N636="sníž. přenesená",J636,0)</f>
        <v>0</v>
      </c>
      <c r="BI636" s="199">
        <f>IF(N636="nulová",J636,0)</f>
        <v>0</v>
      </c>
      <c r="BJ636" s="16" t="s">
        <v>84</v>
      </c>
      <c r="BK636" s="199">
        <f>ROUND(I636*H636,2)</f>
        <v>0</v>
      </c>
      <c r="BL636" s="16" t="s">
        <v>182</v>
      </c>
      <c r="BM636" s="198" t="s">
        <v>767</v>
      </c>
    </row>
    <row r="637" spans="1:65" s="2" customFormat="1" ht="10">
      <c r="A637" s="33"/>
      <c r="B637" s="34"/>
      <c r="C637" s="35"/>
      <c r="D637" s="200" t="s">
        <v>141</v>
      </c>
      <c r="E637" s="35"/>
      <c r="F637" s="201" t="s">
        <v>1935</v>
      </c>
      <c r="G637" s="35"/>
      <c r="H637" s="35"/>
      <c r="I637" s="202"/>
      <c r="J637" s="35"/>
      <c r="K637" s="35"/>
      <c r="L637" s="38"/>
      <c r="M637" s="203"/>
      <c r="N637" s="204"/>
      <c r="O637" s="70"/>
      <c r="P637" s="70"/>
      <c r="Q637" s="70"/>
      <c r="R637" s="70"/>
      <c r="S637" s="70"/>
      <c r="T637" s="71"/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T637" s="16" t="s">
        <v>141</v>
      </c>
      <c r="AU637" s="16" t="s">
        <v>84</v>
      </c>
    </row>
    <row r="638" spans="1:65" s="13" customFormat="1" ht="10">
      <c r="B638" s="210"/>
      <c r="C638" s="211"/>
      <c r="D638" s="200" t="s">
        <v>227</v>
      </c>
      <c r="E638" s="212" t="s">
        <v>1</v>
      </c>
      <c r="F638" s="213" t="s">
        <v>1936</v>
      </c>
      <c r="G638" s="211"/>
      <c r="H638" s="214">
        <v>30</v>
      </c>
      <c r="I638" s="215"/>
      <c r="J638" s="211"/>
      <c r="K638" s="211"/>
      <c r="L638" s="216"/>
      <c r="M638" s="217"/>
      <c r="N638" s="218"/>
      <c r="O638" s="218"/>
      <c r="P638" s="218"/>
      <c r="Q638" s="218"/>
      <c r="R638" s="218"/>
      <c r="S638" s="218"/>
      <c r="T638" s="219"/>
      <c r="AT638" s="220" t="s">
        <v>227</v>
      </c>
      <c r="AU638" s="220" t="s">
        <v>84</v>
      </c>
      <c r="AV638" s="13" t="s">
        <v>86</v>
      </c>
      <c r="AW638" s="13" t="s">
        <v>33</v>
      </c>
      <c r="AX638" s="13" t="s">
        <v>77</v>
      </c>
      <c r="AY638" s="220" t="s">
        <v>132</v>
      </c>
    </row>
    <row r="639" spans="1:65" s="14" customFormat="1" ht="10">
      <c r="B639" s="221"/>
      <c r="C639" s="222"/>
      <c r="D639" s="200" t="s">
        <v>227</v>
      </c>
      <c r="E639" s="223" t="s">
        <v>1</v>
      </c>
      <c r="F639" s="224" t="s">
        <v>229</v>
      </c>
      <c r="G639" s="222"/>
      <c r="H639" s="225">
        <v>30</v>
      </c>
      <c r="I639" s="226"/>
      <c r="J639" s="222"/>
      <c r="K639" s="222"/>
      <c r="L639" s="227"/>
      <c r="M639" s="228"/>
      <c r="N639" s="229"/>
      <c r="O639" s="229"/>
      <c r="P639" s="229"/>
      <c r="Q639" s="229"/>
      <c r="R639" s="229"/>
      <c r="S639" s="229"/>
      <c r="T639" s="230"/>
      <c r="AT639" s="231" t="s">
        <v>227</v>
      </c>
      <c r="AU639" s="231" t="s">
        <v>84</v>
      </c>
      <c r="AV639" s="14" t="s">
        <v>153</v>
      </c>
      <c r="AW639" s="14" t="s">
        <v>33</v>
      </c>
      <c r="AX639" s="14" t="s">
        <v>84</v>
      </c>
      <c r="AY639" s="231" t="s">
        <v>132</v>
      </c>
    </row>
    <row r="640" spans="1:65" s="2" customFormat="1" ht="21.75" customHeight="1">
      <c r="A640" s="33"/>
      <c r="B640" s="34"/>
      <c r="C640" s="186" t="s">
        <v>478</v>
      </c>
      <c r="D640" s="186" t="s">
        <v>135</v>
      </c>
      <c r="E640" s="187" t="s">
        <v>1937</v>
      </c>
      <c r="F640" s="188" t="s">
        <v>1938</v>
      </c>
      <c r="G640" s="189" t="s">
        <v>1675</v>
      </c>
      <c r="H640" s="190">
        <v>1</v>
      </c>
      <c r="I640" s="191"/>
      <c r="J640" s="192">
        <f>ROUND(I640*H640,2)</f>
        <v>0</v>
      </c>
      <c r="K640" s="193"/>
      <c r="L640" s="38"/>
      <c r="M640" s="194" t="s">
        <v>1</v>
      </c>
      <c r="N640" s="195" t="s">
        <v>42</v>
      </c>
      <c r="O640" s="70"/>
      <c r="P640" s="196">
        <f>O640*H640</f>
        <v>0</v>
      </c>
      <c r="Q640" s="196">
        <v>0</v>
      </c>
      <c r="R640" s="196">
        <f>Q640*H640</f>
        <v>0</v>
      </c>
      <c r="S640" s="196">
        <v>0</v>
      </c>
      <c r="T640" s="197">
        <f>S640*H640</f>
        <v>0</v>
      </c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R640" s="198" t="s">
        <v>182</v>
      </c>
      <c r="AT640" s="198" t="s">
        <v>135</v>
      </c>
      <c r="AU640" s="198" t="s">
        <v>84</v>
      </c>
      <c r="AY640" s="16" t="s">
        <v>132</v>
      </c>
      <c r="BE640" s="199">
        <f>IF(N640="základní",J640,0)</f>
        <v>0</v>
      </c>
      <c r="BF640" s="199">
        <f>IF(N640="snížená",J640,0)</f>
        <v>0</v>
      </c>
      <c r="BG640" s="199">
        <f>IF(N640="zákl. přenesená",J640,0)</f>
        <v>0</v>
      </c>
      <c r="BH640" s="199">
        <f>IF(N640="sníž. přenesená",J640,0)</f>
        <v>0</v>
      </c>
      <c r="BI640" s="199">
        <f>IF(N640="nulová",J640,0)</f>
        <v>0</v>
      </c>
      <c r="BJ640" s="16" t="s">
        <v>84</v>
      </c>
      <c r="BK640" s="199">
        <f>ROUND(I640*H640,2)</f>
        <v>0</v>
      </c>
      <c r="BL640" s="16" t="s">
        <v>182</v>
      </c>
      <c r="BM640" s="198" t="s">
        <v>770</v>
      </c>
    </row>
    <row r="641" spans="1:65" s="2" customFormat="1" ht="10">
      <c r="A641" s="33"/>
      <c r="B641" s="34"/>
      <c r="C641" s="35"/>
      <c r="D641" s="200" t="s">
        <v>141</v>
      </c>
      <c r="E641" s="35"/>
      <c r="F641" s="201" t="s">
        <v>1938</v>
      </c>
      <c r="G641" s="35"/>
      <c r="H641" s="35"/>
      <c r="I641" s="202"/>
      <c r="J641" s="35"/>
      <c r="K641" s="35"/>
      <c r="L641" s="38"/>
      <c r="M641" s="203"/>
      <c r="N641" s="204"/>
      <c r="O641" s="70"/>
      <c r="P641" s="70"/>
      <c r="Q641" s="70"/>
      <c r="R641" s="70"/>
      <c r="S641" s="70"/>
      <c r="T641" s="71"/>
      <c r="U641" s="33"/>
      <c r="V641" s="33"/>
      <c r="W641" s="33"/>
      <c r="X641" s="33"/>
      <c r="Y641" s="33"/>
      <c r="Z641" s="33"/>
      <c r="AA641" s="33"/>
      <c r="AB641" s="33"/>
      <c r="AC641" s="33"/>
      <c r="AD641" s="33"/>
      <c r="AE641" s="33"/>
      <c r="AT641" s="16" t="s">
        <v>141</v>
      </c>
      <c r="AU641" s="16" t="s">
        <v>84</v>
      </c>
    </row>
    <row r="642" spans="1:65" s="13" customFormat="1" ht="10">
      <c r="B642" s="210"/>
      <c r="C642" s="211"/>
      <c r="D642" s="200" t="s">
        <v>227</v>
      </c>
      <c r="E642" s="212" t="s">
        <v>1</v>
      </c>
      <c r="F642" s="213" t="s">
        <v>1652</v>
      </c>
      <c r="G642" s="211"/>
      <c r="H642" s="214">
        <v>1</v>
      </c>
      <c r="I642" s="215"/>
      <c r="J642" s="211"/>
      <c r="K642" s="211"/>
      <c r="L642" s="216"/>
      <c r="M642" s="217"/>
      <c r="N642" s="218"/>
      <c r="O642" s="218"/>
      <c r="P642" s="218"/>
      <c r="Q642" s="218"/>
      <c r="R642" s="218"/>
      <c r="S642" s="218"/>
      <c r="T642" s="219"/>
      <c r="AT642" s="220" t="s">
        <v>227</v>
      </c>
      <c r="AU642" s="220" t="s">
        <v>84</v>
      </c>
      <c r="AV642" s="13" t="s">
        <v>86</v>
      </c>
      <c r="AW642" s="13" t="s">
        <v>33</v>
      </c>
      <c r="AX642" s="13" t="s">
        <v>77</v>
      </c>
      <c r="AY642" s="220" t="s">
        <v>132</v>
      </c>
    </row>
    <row r="643" spans="1:65" s="14" customFormat="1" ht="10">
      <c r="B643" s="221"/>
      <c r="C643" s="222"/>
      <c r="D643" s="200" t="s">
        <v>227</v>
      </c>
      <c r="E643" s="223" t="s">
        <v>1</v>
      </c>
      <c r="F643" s="224" t="s">
        <v>229</v>
      </c>
      <c r="G643" s="222"/>
      <c r="H643" s="225">
        <v>1</v>
      </c>
      <c r="I643" s="226"/>
      <c r="J643" s="222"/>
      <c r="K643" s="222"/>
      <c r="L643" s="227"/>
      <c r="M643" s="228"/>
      <c r="N643" s="229"/>
      <c r="O643" s="229"/>
      <c r="P643" s="229"/>
      <c r="Q643" s="229"/>
      <c r="R643" s="229"/>
      <c r="S643" s="229"/>
      <c r="T643" s="230"/>
      <c r="AT643" s="231" t="s">
        <v>227</v>
      </c>
      <c r="AU643" s="231" t="s">
        <v>84</v>
      </c>
      <c r="AV643" s="14" t="s">
        <v>153</v>
      </c>
      <c r="AW643" s="14" t="s">
        <v>33</v>
      </c>
      <c r="AX643" s="14" t="s">
        <v>84</v>
      </c>
      <c r="AY643" s="231" t="s">
        <v>132</v>
      </c>
    </row>
    <row r="644" spans="1:65" s="2" customFormat="1" ht="16.5" customHeight="1">
      <c r="A644" s="33"/>
      <c r="B644" s="34"/>
      <c r="C644" s="186" t="s">
        <v>773</v>
      </c>
      <c r="D644" s="186" t="s">
        <v>135</v>
      </c>
      <c r="E644" s="187" t="s">
        <v>1939</v>
      </c>
      <c r="F644" s="188" t="s">
        <v>1940</v>
      </c>
      <c r="G644" s="189" t="s">
        <v>394</v>
      </c>
      <c r="H644" s="190">
        <v>4</v>
      </c>
      <c r="I644" s="191"/>
      <c r="J644" s="192">
        <f>ROUND(I644*H644,2)</f>
        <v>0</v>
      </c>
      <c r="K644" s="193"/>
      <c r="L644" s="38"/>
      <c r="M644" s="194" t="s">
        <v>1</v>
      </c>
      <c r="N644" s="195" t="s">
        <v>42</v>
      </c>
      <c r="O644" s="70"/>
      <c r="P644" s="196">
        <f>O644*H644</f>
        <v>0</v>
      </c>
      <c r="Q644" s="196">
        <v>0</v>
      </c>
      <c r="R644" s="196">
        <f>Q644*H644</f>
        <v>0</v>
      </c>
      <c r="S644" s="196">
        <v>0</v>
      </c>
      <c r="T644" s="197">
        <f>S644*H644</f>
        <v>0</v>
      </c>
      <c r="U644" s="33"/>
      <c r="V644" s="33"/>
      <c r="W644" s="33"/>
      <c r="X644" s="33"/>
      <c r="Y644" s="33"/>
      <c r="Z644" s="33"/>
      <c r="AA644" s="33"/>
      <c r="AB644" s="33"/>
      <c r="AC644" s="33"/>
      <c r="AD644" s="33"/>
      <c r="AE644" s="33"/>
      <c r="AR644" s="198" t="s">
        <v>182</v>
      </c>
      <c r="AT644" s="198" t="s">
        <v>135</v>
      </c>
      <c r="AU644" s="198" t="s">
        <v>84</v>
      </c>
      <c r="AY644" s="16" t="s">
        <v>132</v>
      </c>
      <c r="BE644" s="199">
        <f>IF(N644="základní",J644,0)</f>
        <v>0</v>
      </c>
      <c r="BF644" s="199">
        <f>IF(N644="snížená",J644,0)</f>
        <v>0</v>
      </c>
      <c r="BG644" s="199">
        <f>IF(N644="zákl. přenesená",J644,0)</f>
        <v>0</v>
      </c>
      <c r="BH644" s="199">
        <f>IF(N644="sníž. přenesená",J644,0)</f>
        <v>0</v>
      </c>
      <c r="BI644" s="199">
        <f>IF(N644="nulová",J644,0)</f>
        <v>0</v>
      </c>
      <c r="BJ644" s="16" t="s">
        <v>84</v>
      </c>
      <c r="BK644" s="199">
        <f>ROUND(I644*H644,2)</f>
        <v>0</v>
      </c>
      <c r="BL644" s="16" t="s">
        <v>182</v>
      </c>
      <c r="BM644" s="198" t="s">
        <v>776</v>
      </c>
    </row>
    <row r="645" spans="1:65" s="2" customFormat="1" ht="10">
      <c r="A645" s="33"/>
      <c r="B645" s="34"/>
      <c r="C645" s="35"/>
      <c r="D645" s="200" t="s">
        <v>141</v>
      </c>
      <c r="E645" s="35"/>
      <c r="F645" s="201" t="s">
        <v>1940</v>
      </c>
      <c r="G645" s="35"/>
      <c r="H645" s="35"/>
      <c r="I645" s="202"/>
      <c r="J645" s="35"/>
      <c r="K645" s="35"/>
      <c r="L645" s="38"/>
      <c r="M645" s="203"/>
      <c r="N645" s="204"/>
      <c r="O645" s="70"/>
      <c r="P645" s="70"/>
      <c r="Q645" s="70"/>
      <c r="R645" s="70"/>
      <c r="S645" s="70"/>
      <c r="T645" s="71"/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T645" s="16" t="s">
        <v>141</v>
      </c>
      <c r="AU645" s="16" t="s">
        <v>84</v>
      </c>
    </row>
    <row r="646" spans="1:65" s="13" customFormat="1" ht="10">
      <c r="B646" s="210"/>
      <c r="C646" s="211"/>
      <c r="D646" s="200" t="s">
        <v>227</v>
      </c>
      <c r="E646" s="212" t="s">
        <v>1</v>
      </c>
      <c r="F646" s="213" t="s">
        <v>1941</v>
      </c>
      <c r="G646" s="211"/>
      <c r="H646" s="214">
        <v>4</v>
      </c>
      <c r="I646" s="215"/>
      <c r="J646" s="211"/>
      <c r="K646" s="211"/>
      <c r="L646" s="216"/>
      <c r="M646" s="217"/>
      <c r="N646" s="218"/>
      <c r="O646" s="218"/>
      <c r="P646" s="218"/>
      <c r="Q646" s="218"/>
      <c r="R646" s="218"/>
      <c r="S646" s="218"/>
      <c r="T646" s="219"/>
      <c r="AT646" s="220" t="s">
        <v>227</v>
      </c>
      <c r="AU646" s="220" t="s">
        <v>84</v>
      </c>
      <c r="AV646" s="13" t="s">
        <v>86</v>
      </c>
      <c r="AW646" s="13" t="s">
        <v>33</v>
      </c>
      <c r="AX646" s="13" t="s">
        <v>77</v>
      </c>
      <c r="AY646" s="220" t="s">
        <v>132</v>
      </c>
    </row>
    <row r="647" spans="1:65" s="14" customFormat="1" ht="10">
      <c r="B647" s="221"/>
      <c r="C647" s="222"/>
      <c r="D647" s="200" t="s">
        <v>227</v>
      </c>
      <c r="E647" s="223" t="s">
        <v>1</v>
      </c>
      <c r="F647" s="224" t="s">
        <v>229</v>
      </c>
      <c r="G647" s="222"/>
      <c r="H647" s="225">
        <v>4</v>
      </c>
      <c r="I647" s="226"/>
      <c r="J647" s="222"/>
      <c r="K647" s="222"/>
      <c r="L647" s="227"/>
      <c r="M647" s="232"/>
      <c r="N647" s="233"/>
      <c r="O647" s="233"/>
      <c r="P647" s="233"/>
      <c r="Q647" s="233"/>
      <c r="R647" s="233"/>
      <c r="S647" s="233"/>
      <c r="T647" s="234"/>
      <c r="AT647" s="231" t="s">
        <v>227</v>
      </c>
      <c r="AU647" s="231" t="s">
        <v>84</v>
      </c>
      <c r="AV647" s="14" t="s">
        <v>153</v>
      </c>
      <c r="AW647" s="14" t="s">
        <v>33</v>
      </c>
      <c r="AX647" s="14" t="s">
        <v>84</v>
      </c>
      <c r="AY647" s="231" t="s">
        <v>132</v>
      </c>
    </row>
    <row r="648" spans="1:65" s="2" customFormat="1" ht="7" customHeight="1">
      <c r="A648" s="33"/>
      <c r="B648" s="53"/>
      <c r="C648" s="54"/>
      <c r="D648" s="54"/>
      <c r="E648" s="54"/>
      <c r="F648" s="54"/>
      <c r="G648" s="54"/>
      <c r="H648" s="54"/>
      <c r="I648" s="54"/>
      <c r="J648" s="54"/>
      <c r="K648" s="54"/>
      <c r="L648" s="38"/>
      <c r="M648" s="33"/>
      <c r="O648" s="33"/>
      <c r="P648" s="33"/>
      <c r="Q648" s="33"/>
      <c r="R648" s="33"/>
      <c r="S648" s="33"/>
      <c r="T648" s="33"/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</row>
  </sheetData>
  <sheetProtection algorithmName="SHA-512" hashValue="uPuEBolwaJz9jM1g1RgWDdABf7WW6YUtcsc5M3mI3RBI1kO06vCDdlU5WZVoWwc8U1zcQ5Ul69B8LpQrrAkCVA==" saltValue="MJ9Ts9OMrrBEN4KAgERIRXfp10UKZhyhlD5TUHhdPLFPMgTwycTIpJDWwTSZ5ZBy4GOgjqzmOzZ4RYZMsVfKZg==" spinCount="100000" sheet="1" objects="1" scenarios="1" formatColumns="0" formatRows="0" autoFilter="0"/>
  <autoFilter ref="C122:K647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9"/>
  <sheetViews>
    <sheetView showGridLines="0" topLeftCell="A276" workbookViewId="0">
      <selection activeCell="G132" sqref="G132"/>
    </sheetView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96</v>
      </c>
    </row>
    <row r="3" spans="1:46" s="1" customFormat="1" ht="7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5" hidden="1" customHeight="1">
      <c r="B4" s="19"/>
      <c r="D4" s="109" t="s">
        <v>106</v>
      </c>
      <c r="L4" s="19"/>
      <c r="M4" s="110" t="s">
        <v>10</v>
      </c>
      <c r="AT4" s="16" t="s">
        <v>4</v>
      </c>
    </row>
    <row r="5" spans="1:46" s="1" customFormat="1" ht="7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77" t="str">
        <f>'Rekapitulace stavby'!K6</f>
        <v>Vybudování učeben a zázemí pro  školní družinu ZŠ B. Němcové</v>
      </c>
      <c r="F7" s="278"/>
      <c r="G7" s="278"/>
      <c r="H7" s="278"/>
      <c r="L7" s="19"/>
    </row>
    <row r="8" spans="1:46" s="2" customFormat="1" ht="12" hidden="1" customHeight="1">
      <c r="A8" s="33"/>
      <c r="B8" s="38"/>
      <c r="C8" s="33"/>
      <c r="D8" s="111" t="s">
        <v>107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79" t="s">
        <v>1942</v>
      </c>
      <c r="F9" s="280"/>
      <c r="G9" s="280"/>
      <c r="H9" s="280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20</v>
      </c>
      <c r="E12" s="33"/>
      <c r="F12" s="112" t="s">
        <v>35</v>
      </c>
      <c r="G12" s="33"/>
      <c r="H12" s="33"/>
      <c r="I12" s="111" t="s">
        <v>22</v>
      </c>
      <c r="J12" s="113" t="str">
        <f>'Rekapitulace stavby'!AN8</f>
        <v>9. 2. 2023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>00246476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tr">
        <f>IF('Rekapitulace stavby'!E11="","",'Rekapitulace stavby'!E11)</f>
        <v>Město Dačice</v>
      </c>
      <c r="F15" s="33"/>
      <c r="G15" s="33"/>
      <c r="H15" s="33"/>
      <c r="I15" s="111" t="s">
        <v>28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tr">
        <f>IF('Rekapitulace stavby'!E17="","",'Rekapitulace stavby'!E17)</f>
        <v>Ing. arch. Miroslav Dvořák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83" t="s">
        <v>1</v>
      </c>
      <c r="F27" s="283"/>
      <c r="G27" s="283"/>
      <c r="H27" s="283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7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hidden="1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ROUND(J124,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hidden="1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hidden="1" customHeight="1">
      <c r="A33" s="33"/>
      <c r="B33" s="38"/>
      <c r="C33" s="33"/>
      <c r="D33" s="121" t="s">
        <v>41</v>
      </c>
      <c r="E33" s="111" t="s">
        <v>42</v>
      </c>
      <c r="F33" s="122">
        <f>ROUND((SUM(BE124:BE288)),  2)</f>
        <v>0</v>
      </c>
      <c r="G33" s="33"/>
      <c r="H33" s="33"/>
      <c r="I33" s="123">
        <v>0.21</v>
      </c>
      <c r="J33" s="122">
        <f>ROUND(((SUM(BE124:BE288))*I33),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111" t="s">
        <v>43</v>
      </c>
      <c r="F34" s="122">
        <f>ROUND((SUM(BF124:BF288)),  2)</f>
        <v>0</v>
      </c>
      <c r="G34" s="33"/>
      <c r="H34" s="33"/>
      <c r="I34" s="123">
        <v>0.15</v>
      </c>
      <c r="J34" s="122">
        <f>ROUND(((SUM(BF124:BF288))*I34),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ROUND((SUM(BG124:BG288)),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ROUND((SUM(BH124:BH288)),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ROUND((SUM(BI124:BI288)),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hidden="1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hidden="1" customHeight="1">
      <c r="B41" s="19"/>
      <c r="L41" s="19"/>
    </row>
    <row r="42" spans="1:31" s="1" customFormat="1" ht="14.4" hidden="1" customHeight="1">
      <c r="B42" s="19"/>
      <c r="L42" s="19"/>
    </row>
    <row r="43" spans="1:31" s="1" customFormat="1" ht="14.4" hidden="1" customHeight="1">
      <c r="B43" s="19"/>
      <c r="L43" s="19"/>
    </row>
    <row r="44" spans="1:31" s="1" customFormat="1" ht="14.4" hidden="1" customHeight="1">
      <c r="B44" s="19"/>
      <c r="L44" s="19"/>
    </row>
    <row r="45" spans="1:31" s="1" customFormat="1" ht="14.4" hidden="1" customHeight="1">
      <c r="B45" s="19"/>
      <c r="L45" s="19"/>
    </row>
    <row r="46" spans="1:31" s="1" customFormat="1" ht="14.4" hidden="1" customHeight="1">
      <c r="B46" s="19"/>
      <c r="L46" s="19"/>
    </row>
    <row r="47" spans="1:31" s="1" customFormat="1" ht="14.4" hidden="1" customHeight="1">
      <c r="B47" s="19"/>
      <c r="L47" s="19"/>
    </row>
    <row r="48" spans="1:31" s="1" customFormat="1" ht="14.4" hidden="1" customHeight="1">
      <c r="B48" s="19"/>
      <c r="L48" s="19"/>
    </row>
    <row r="49" spans="1:31" s="1" customFormat="1" ht="14.4" hidden="1" customHeight="1">
      <c r="B49" s="19"/>
      <c r="L49" s="19"/>
    </row>
    <row r="50" spans="1:31" s="2" customFormat="1" ht="14.4" hidden="1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0" hidden="1">
      <c r="B51" s="19"/>
      <c r="L51" s="19"/>
    </row>
    <row r="52" spans="1:31" ht="10" hidden="1">
      <c r="B52" s="19"/>
      <c r="L52" s="19"/>
    </row>
    <row r="53" spans="1:31" ht="10" hidden="1">
      <c r="B53" s="19"/>
      <c r="L53" s="19"/>
    </row>
    <row r="54" spans="1:31" ht="10" hidden="1">
      <c r="B54" s="19"/>
      <c r="L54" s="19"/>
    </row>
    <row r="55" spans="1:31" ht="10" hidden="1">
      <c r="B55" s="19"/>
      <c r="L55" s="19"/>
    </row>
    <row r="56" spans="1:31" ht="10" hidden="1">
      <c r="B56" s="19"/>
      <c r="L56" s="19"/>
    </row>
    <row r="57" spans="1:31" ht="10" hidden="1">
      <c r="B57" s="19"/>
      <c r="L57" s="19"/>
    </row>
    <row r="58" spans="1:31" ht="10" hidden="1">
      <c r="B58" s="19"/>
      <c r="L58" s="19"/>
    </row>
    <row r="59" spans="1:31" ht="10" hidden="1">
      <c r="B59" s="19"/>
      <c r="L59" s="19"/>
    </row>
    <row r="60" spans="1:31" ht="10" hidden="1">
      <c r="B60" s="19"/>
      <c r="L60" s="19"/>
    </row>
    <row r="61" spans="1:31" s="2" customFormat="1" ht="12.5" hidden="1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" hidden="1">
      <c r="B62" s="19"/>
      <c r="L62" s="19"/>
    </row>
    <row r="63" spans="1:31" ht="10" hidden="1">
      <c r="B63" s="19"/>
      <c r="L63" s="19"/>
    </row>
    <row r="64" spans="1:31" ht="10" hidden="1">
      <c r="B64" s="19"/>
      <c r="L64" s="19"/>
    </row>
    <row r="65" spans="1:31" s="2" customFormat="1" ht="13" hidden="1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" hidden="1">
      <c r="B66" s="19"/>
      <c r="L66" s="19"/>
    </row>
    <row r="67" spans="1:31" ht="10" hidden="1">
      <c r="B67" s="19"/>
      <c r="L67" s="19"/>
    </row>
    <row r="68" spans="1:31" ht="10" hidden="1">
      <c r="B68" s="19"/>
      <c r="L68" s="19"/>
    </row>
    <row r="69" spans="1:31" ht="10" hidden="1">
      <c r="B69" s="19"/>
      <c r="L69" s="19"/>
    </row>
    <row r="70" spans="1:31" ht="10" hidden="1">
      <c r="B70" s="19"/>
      <c r="L70" s="19"/>
    </row>
    <row r="71" spans="1:31" ht="10" hidden="1">
      <c r="B71" s="19"/>
      <c r="L71" s="19"/>
    </row>
    <row r="72" spans="1:31" ht="10" hidden="1">
      <c r="B72" s="19"/>
      <c r="L72" s="19"/>
    </row>
    <row r="73" spans="1:31" ht="10" hidden="1">
      <c r="B73" s="19"/>
      <c r="L73" s="19"/>
    </row>
    <row r="74" spans="1:31" ht="10" hidden="1">
      <c r="B74" s="19"/>
      <c r="L74" s="19"/>
    </row>
    <row r="75" spans="1:31" ht="10" hidden="1">
      <c r="B75" s="19"/>
      <c r="L75" s="19"/>
    </row>
    <row r="76" spans="1:31" s="2" customFormat="1" ht="12.5" hidden="1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0" hidden="1"/>
    <row r="79" spans="1:31" ht="10" hidden="1"/>
    <row r="80" spans="1:31" ht="10" hidden="1"/>
    <row r="81" spans="1:47" s="2" customFormat="1" ht="7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4" t="str">
        <f>E7</f>
        <v>Vybudování učeben a zázemí pro  školní družinu ZŠ B. Němcové</v>
      </c>
      <c r="F85" s="285"/>
      <c r="G85" s="285"/>
      <c r="H85" s="28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36" t="str">
        <f>E9</f>
        <v>23/044 - Přeložka LPS</v>
      </c>
      <c r="F87" s="286"/>
      <c r="G87" s="286"/>
      <c r="H87" s="28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9. 2. 2023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65" customHeight="1">
      <c r="A91" s="33"/>
      <c r="B91" s="34"/>
      <c r="C91" s="28" t="s">
        <v>24</v>
      </c>
      <c r="D91" s="35"/>
      <c r="E91" s="35"/>
      <c r="F91" s="26" t="str">
        <f>E15</f>
        <v>Město Dačice</v>
      </c>
      <c r="G91" s="35"/>
      <c r="H91" s="35"/>
      <c r="I91" s="28" t="s">
        <v>31</v>
      </c>
      <c r="J91" s="31" t="str">
        <f>E21</f>
        <v>Ing. arch. Miroslav Dvořák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110</v>
      </c>
      <c r="D94" s="143"/>
      <c r="E94" s="143"/>
      <c r="F94" s="143"/>
      <c r="G94" s="143"/>
      <c r="H94" s="143"/>
      <c r="I94" s="143"/>
      <c r="J94" s="144" t="s">
        <v>111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45" t="s">
        <v>112</v>
      </c>
      <c r="D96" s="35"/>
      <c r="E96" s="35"/>
      <c r="F96" s="35"/>
      <c r="G96" s="35"/>
      <c r="H96" s="35"/>
      <c r="I96" s="35"/>
      <c r="J96" s="83">
        <f>J124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113</v>
      </c>
    </row>
    <row r="97" spans="1:31" s="9" customFormat="1" ht="25" customHeight="1">
      <c r="B97" s="146"/>
      <c r="C97" s="147"/>
      <c r="D97" s="148" t="s">
        <v>1943</v>
      </c>
      <c r="E97" s="149"/>
      <c r="F97" s="149"/>
      <c r="G97" s="149"/>
      <c r="H97" s="149"/>
      <c r="I97" s="149"/>
      <c r="J97" s="150">
        <f>J125</f>
        <v>0</v>
      </c>
      <c r="K97" s="147"/>
      <c r="L97" s="151"/>
    </row>
    <row r="98" spans="1:31" s="9" customFormat="1" ht="25" customHeight="1">
      <c r="B98" s="146"/>
      <c r="C98" s="147"/>
      <c r="D98" s="148" t="s">
        <v>1943</v>
      </c>
      <c r="E98" s="149"/>
      <c r="F98" s="149"/>
      <c r="G98" s="149"/>
      <c r="H98" s="149"/>
      <c r="I98" s="149"/>
      <c r="J98" s="150">
        <f>J138</f>
        <v>0</v>
      </c>
      <c r="K98" s="147"/>
      <c r="L98" s="151"/>
    </row>
    <row r="99" spans="1:31" s="9" customFormat="1" ht="25" customHeight="1">
      <c r="B99" s="146"/>
      <c r="C99" s="147"/>
      <c r="D99" s="148" t="s">
        <v>1943</v>
      </c>
      <c r="E99" s="149"/>
      <c r="F99" s="149"/>
      <c r="G99" s="149"/>
      <c r="H99" s="149"/>
      <c r="I99" s="149"/>
      <c r="J99" s="150">
        <f>J160</f>
        <v>0</v>
      </c>
      <c r="K99" s="147"/>
      <c r="L99" s="151"/>
    </row>
    <row r="100" spans="1:31" s="9" customFormat="1" ht="25" customHeight="1">
      <c r="B100" s="146"/>
      <c r="C100" s="147"/>
      <c r="D100" s="148" t="s">
        <v>1943</v>
      </c>
      <c r="E100" s="149"/>
      <c r="F100" s="149"/>
      <c r="G100" s="149"/>
      <c r="H100" s="149"/>
      <c r="I100" s="149"/>
      <c r="J100" s="150">
        <f>J182</f>
        <v>0</v>
      </c>
      <c r="K100" s="147"/>
      <c r="L100" s="151"/>
    </row>
    <row r="101" spans="1:31" s="9" customFormat="1" ht="25" customHeight="1">
      <c r="B101" s="146"/>
      <c r="C101" s="147"/>
      <c r="D101" s="148" t="s">
        <v>1943</v>
      </c>
      <c r="E101" s="149"/>
      <c r="F101" s="149"/>
      <c r="G101" s="149"/>
      <c r="H101" s="149"/>
      <c r="I101" s="149"/>
      <c r="J101" s="150">
        <f>J186</f>
        <v>0</v>
      </c>
      <c r="K101" s="147"/>
      <c r="L101" s="151"/>
    </row>
    <row r="102" spans="1:31" s="9" customFormat="1" ht="25" customHeight="1">
      <c r="B102" s="146"/>
      <c r="C102" s="147"/>
      <c r="D102" s="148" t="s">
        <v>1943</v>
      </c>
      <c r="E102" s="149"/>
      <c r="F102" s="149"/>
      <c r="G102" s="149"/>
      <c r="H102" s="149"/>
      <c r="I102" s="149"/>
      <c r="J102" s="150">
        <f>J220</f>
        <v>0</v>
      </c>
      <c r="K102" s="147"/>
      <c r="L102" s="151"/>
    </row>
    <row r="103" spans="1:31" s="9" customFormat="1" ht="25" customHeight="1">
      <c r="B103" s="146"/>
      <c r="C103" s="147"/>
      <c r="D103" s="148" t="s">
        <v>1943</v>
      </c>
      <c r="E103" s="149"/>
      <c r="F103" s="149"/>
      <c r="G103" s="149"/>
      <c r="H103" s="149"/>
      <c r="I103" s="149"/>
      <c r="J103" s="150">
        <f>J266</f>
        <v>0</v>
      </c>
      <c r="K103" s="147"/>
      <c r="L103" s="151"/>
    </row>
    <row r="104" spans="1:31" s="9" customFormat="1" ht="25" customHeight="1">
      <c r="B104" s="146"/>
      <c r="C104" s="147"/>
      <c r="D104" s="148" t="s">
        <v>1943</v>
      </c>
      <c r="E104" s="149"/>
      <c r="F104" s="149"/>
      <c r="G104" s="149"/>
      <c r="H104" s="149"/>
      <c r="I104" s="149"/>
      <c r="J104" s="150">
        <f>J285</f>
        <v>0</v>
      </c>
      <c r="K104" s="147"/>
      <c r="L104" s="151"/>
    </row>
    <row r="105" spans="1:31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7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7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5" customHeight="1">
      <c r="A111" s="33"/>
      <c r="B111" s="34"/>
      <c r="C111" s="22" t="s">
        <v>116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7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84" t="str">
        <f>E7</f>
        <v>Vybudování učeben a zázemí pro  školní družinu ZŠ B. Němcové</v>
      </c>
      <c r="F114" s="285"/>
      <c r="G114" s="285"/>
      <c r="H114" s="28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107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36" t="str">
        <f>E9</f>
        <v>23/044 - Přeložka LPS</v>
      </c>
      <c r="F116" s="286"/>
      <c r="G116" s="286"/>
      <c r="H116" s="286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7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F12</f>
        <v xml:space="preserve"> </v>
      </c>
      <c r="G118" s="35"/>
      <c r="H118" s="35"/>
      <c r="I118" s="28" t="s">
        <v>22</v>
      </c>
      <c r="J118" s="65" t="str">
        <f>IF(J12="","",J12)</f>
        <v>9. 2. 2023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7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25.65" customHeight="1">
      <c r="A120" s="33"/>
      <c r="B120" s="34"/>
      <c r="C120" s="28" t="s">
        <v>24</v>
      </c>
      <c r="D120" s="35"/>
      <c r="E120" s="35"/>
      <c r="F120" s="26" t="str">
        <f>E15</f>
        <v>Město Dačice</v>
      </c>
      <c r="G120" s="35"/>
      <c r="H120" s="35"/>
      <c r="I120" s="28" t="s">
        <v>31</v>
      </c>
      <c r="J120" s="31" t="str">
        <f>E21</f>
        <v>Ing. arch. Miroslav Dvořák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15" customHeight="1">
      <c r="A121" s="33"/>
      <c r="B121" s="34"/>
      <c r="C121" s="28" t="s">
        <v>29</v>
      </c>
      <c r="D121" s="35"/>
      <c r="E121" s="35"/>
      <c r="F121" s="26" t="str">
        <f>IF(E18="","",E18)</f>
        <v>Vyplň údaj</v>
      </c>
      <c r="G121" s="35"/>
      <c r="H121" s="35"/>
      <c r="I121" s="28" t="s">
        <v>34</v>
      </c>
      <c r="J121" s="31" t="str">
        <f>E24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2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58"/>
      <c r="B123" s="159"/>
      <c r="C123" s="160" t="s">
        <v>117</v>
      </c>
      <c r="D123" s="161" t="s">
        <v>62</v>
      </c>
      <c r="E123" s="161" t="s">
        <v>58</v>
      </c>
      <c r="F123" s="161" t="s">
        <v>59</v>
      </c>
      <c r="G123" s="161" t="s">
        <v>118</v>
      </c>
      <c r="H123" s="161" t="s">
        <v>119</v>
      </c>
      <c r="I123" s="161" t="s">
        <v>120</v>
      </c>
      <c r="J123" s="162" t="s">
        <v>111</v>
      </c>
      <c r="K123" s="163" t="s">
        <v>121</v>
      </c>
      <c r="L123" s="164"/>
      <c r="M123" s="74" t="s">
        <v>1</v>
      </c>
      <c r="N123" s="75" t="s">
        <v>41</v>
      </c>
      <c r="O123" s="75" t="s">
        <v>122</v>
      </c>
      <c r="P123" s="75" t="s">
        <v>123</v>
      </c>
      <c r="Q123" s="75" t="s">
        <v>124</v>
      </c>
      <c r="R123" s="75" t="s">
        <v>125</v>
      </c>
      <c r="S123" s="75" t="s">
        <v>126</v>
      </c>
      <c r="T123" s="76" t="s">
        <v>127</v>
      </c>
      <c r="U123" s="158"/>
      <c r="V123" s="158"/>
      <c r="W123" s="158"/>
      <c r="X123" s="158"/>
      <c r="Y123" s="158"/>
      <c r="Z123" s="158"/>
      <c r="AA123" s="158"/>
      <c r="AB123" s="158"/>
      <c r="AC123" s="158"/>
      <c r="AD123" s="158"/>
      <c r="AE123" s="158"/>
    </row>
    <row r="124" spans="1:65" s="2" customFormat="1" ht="22.75" customHeight="1">
      <c r="A124" s="33"/>
      <c r="B124" s="34"/>
      <c r="C124" s="81" t="s">
        <v>128</v>
      </c>
      <c r="D124" s="35"/>
      <c r="E124" s="35"/>
      <c r="F124" s="35"/>
      <c r="G124" s="35"/>
      <c r="H124" s="35"/>
      <c r="I124" s="35"/>
      <c r="J124" s="165">
        <f>BK124</f>
        <v>0</v>
      </c>
      <c r="K124" s="35"/>
      <c r="L124" s="38"/>
      <c r="M124" s="77"/>
      <c r="N124" s="166"/>
      <c r="O124" s="78"/>
      <c r="P124" s="167">
        <f>P125+P138+P160+P182+P186+P220+P266+P285</f>
        <v>0</v>
      </c>
      <c r="Q124" s="78"/>
      <c r="R124" s="167">
        <f>R125+R138+R160+R182+R186+R220+R266+R285</f>
        <v>0</v>
      </c>
      <c r="S124" s="78"/>
      <c r="T124" s="168">
        <f>T125+T138+T160+T182+T186+T220+T266+T285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76</v>
      </c>
      <c r="AU124" s="16" t="s">
        <v>113</v>
      </c>
      <c r="BK124" s="169">
        <f>BK125+BK138+BK160+BK182+BK186+BK220+BK266+BK285</f>
        <v>0</v>
      </c>
    </row>
    <row r="125" spans="1:65" s="12" customFormat="1" ht="25.9" customHeight="1">
      <c r="B125" s="170"/>
      <c r="C125" s="171"/>
      <c r="D125" s="172" t="s">
        <v>76</v>
      </c>
      <c r="E125" s="173" t="s">
        <v>1944</v>
      </c>
      <c r="F125" s="173" t="s">
        <v>1</v>
      </c>
      <c r="G125" s="171"/>
      <c r="H125" s="171"/>
      <c r="I125" s="174"/>
      <c r="J125" s="175">
        <f>BK125</f>
        <v>0</v>
      </c>
      <c r="K125" s="171"/>
      <c r="L125" s="176"/>
      <c r="M125" s="177"/>
      <c r="N125" s="178"/>
      <c r="O125" s="178"/>
      <c r="P125" s="179">
        <f>SUM(P126:P137)</f>
        <v>0</v>
      </c>
      <c r="Q125" s="178"/>
      <c r="R125" s="179">
        <f>SUM(R126:R137)</f>
        <v>0</v>
      </c>
      <c r="S125" s="178"/>
      <c r="T125" s="180">
        <f>SUM(T126:T137)</f>
        <v>0</v>
      </c>
      <c r="AR125" s="181" t="s">
        <v>84</v>
      </c>
      <c r="AT125" s="182" t="s">
        <v>76</v>
      </c>
      <c r="AU125" s="182" t="s">
        <v>77</v>
      </c>
      <c r="AY125" s="181" t="s">
        <v>132</v>
      </c>
      <c r="BK125" s="183">
        <f>SUM(BK126:BK137)</f>
        <v>0</v>
      </c>
    </row>
    <row r="126" spans="1:65" s="2" customFormat="1" ht="16.5" customHeight="1">
      <c r="A126" s="33"/>
      <c r="B126" s="34"/>
      <c r="C126" s="186" t="s">
        <v>86</v>
      </c>
      <c r="D126" s="186" t="s">
        <v>135</v>
      </c>
      <c r="E126" s="187" t="s">
        <v>1945</v>
      </c>
      <c r="F126" s="188" t="s">
        <v>1946</v>
      </c>
      <c r="G126" s="189" t="s">
        <v>237</v>
      </c>
      <c r="H126" s="190">
        <v>3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42</v>
      </c>
      <c r="O126" s="70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153</v>
      </c>
      <c r="AT126" s="198" t="s">
        <v>135</v>
      </c>
      <c r="AU126" s="198" t="s">
        <v>84</v>
      </c>
      <c r="AY126" s="16" t="s">
        <v>132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84</v>
      </c>
      <c r="BK126" s="199">
        <f>ROUND(I126*H126,2)</f>
        <v>0</v>
      </c>
      <c r="BL126" s="16" t="s">
        <v>153</v>
      </c>
      <c r="BM126" s="198" t="s">
        <v>153</v>
      </c>
    </row>
    <row r="127" spans="1:65" s="2" customFormat="1" ht="10">
      <c r="A127" s="33"/>
      <c r="B127" s="34"/>
      <c r="C127" s="35"/>
      <c r="D127" s="200" t="s">
        <v>141</v>
      </c>
      <c r="E127" s="35"/>
      <c r="F127" s="201" t="s">
        <v>1946</v>
      </c>
      <c r="G127" s="35"/>
      <c r="H127" s="35"/>
      <c r="I127" s="202"/>
      <c r="J127" s="35"/>
      <c r="K127" s="35"/>
      <c r="L127" s="38"/>
      <c r="M127" s="203"/>
      <c r="N127" s="204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141</v>
      </c>
      <c r="AU127" s="16" t="s">
        <v>84</v>
      </c>
    </row>
    <row r="128" spans="1:65" s="2" customFormat="1" ht="18">
      <c r="A128" s="33"/>
      <c r="B128" s="34"/>
      <c r="C128" s="35"/>
      <c r="D128" s="200" t="s">
        <v>142</v>
      </c>
      <c r="E128" s="35"/>
      <c r="F128" s="205" t="s">
        <v>1947</v>
      </c>
      <c r="G128" s="35"/>
      <c r="H128" s="35"/>
      <c r="I128" s="202"/>
      <c r="J128" s="35"/>
      <c r="K128" s="35"/>
      <c r="L128" s="38"/>
      <c r="M128" s="203"/>
      <c r="N128" s="204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142</v>
      </c>
      <c r="AU128" s="16" t="s">
        <v>84</v>
      </c>
    </row>
    <row r="129" spans="1:65" s="2" customFormat="1" ht="16.5" customHeight="1">
      <c r="A129" s="33"/>
      <c r="B129" s="34"/>
      <c r="C129" s="186" t="s">
        <v>149</v>
      </c>
      <c r="D129" s="186" t="s">
        <v>135</v>
      </c>
      <c r="E129" s="187" t="s">
        <v>1948</v>
      </c>
      <c r="F129" s="188" t="s">
        <v>1949</v>
      </c>
      <c r="G129" s="189" t="s">
        <v>237</v>
      </c>
      <c r="H129" s="190">
        <v>0.9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42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153</v>
      </c>
      <c r="AT129" s="198" t="s">
        <v>135</v>
      </c>
      <c r="AU129" s="198" t="s">
        <v>84</v>
      </c>
      <c r="AY129" s="16" t="s">
        <v>132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84</v>
      </c>
      <c r="BK129" s="199">
        <f>ROUND(I129*H129,2)</f>
        <v>0</v>
      </c>
      <c r="BL129" s="16" t="s">
        <v>153</v>
      </c>
      <c r="BM129" s="198" t="s">
        <v>161</v>
      </c>
    </row>
    <row r="130" spans="1:65" s="2" customFormat="1" ht="10">
      <c r="A130" s="33"/>
      <c r="B130" s="34"/>
      <c r="C130" s="35"/>
      <c r="D130" s="200" t="s">
        <v>141</v>
      </c>
      <c r="E130" s="35"/>
      <c r="F130" s="201" t="s">
        <v>1949</v>
      </c>
      <c r="G130" s="35"/>
      <c r="H130" s="35"/>
      <c r="I130" s="202"/>
      <c r="J130" s="35"/>
      <c r="K130" s="35"/>
      <c r="L130" s="38"/>
      <c r="M130" s="203"/>
      <c r="N130" s="204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141</v>
      </c>
      <c r="AU130" s="16" t="s">
        <v>84</v>
      </c>
    </row>
    <row r="131" spans="1:65" s="2" customFormat="1" ht="18">
      <c r="A131" s="33"/>
      <c r="B131" s="34"/>
      <c r="C131" s="35"/>
      <c r="D131" s="200" t="s">
        <v>142</v>
      </c>
      <c r="E131" s="35"/>
      <c r="F131" s="205" t="s">
        <v>1947</v>
      </c>
      <c r="G131" s="35"/>
      <c r="H131" s="35"/>
      <c r="I131" s="202"/>
      <c r="J131" s="35"/>
      <c r="K131" s="35"/>
      <c r="L131" s="38"/>
      <c r="M131" s="203"/>
      <c r="N131" s="204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142</v>
      </c>
      <c r="AU131" s="16" t="s">
        <v>84</v>
      </c>
    </row>
    <row r="132" spans="1:65" s="2" customFormat="1" ht="16.5" customHeight="1">
      <c r="A132" s="33"/>
      <c r="B132" s="34"/>
      <c r="C132" s="186" t="s">
        <v>153</v>
      </c>
      <c r="D132" s="186" t="s">
        <v>135</v>
      </c>
      <c r="E132" s="187" t="s">
        <v>1950</v>
      </c>
      <c r="F132" s="188" t="s">
        <v>1951</v>
      </c>
      <c r="G132" s="189" t="s">
        <v>1952</v>
      </c>
      <c r="H132" s="190">
        <v>1</v>
      </c>
      <c r="I132" s="191"/>
      <c r="J132" s="192">
        <f>ROUND(I132*H132,2)</f>
        <v>0</v>
      </c>
      <c r="K132" s="193"/>
      <c r="L132" s="38"/>
      <c r="M132" s="194" t="s">
        <v>1</v>
      </c>
      <c r="N132" s="195" t="s">
        <v>42</v>
      </c>
      <c r="O132" s="70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153</v>
      </c>
      <c r="AT132" s="198" t="s">
        <v>135</v>
      </c>
      <c r="AU132" s="198" t="s">
        <v>84</v>
      </c>
      <c r="AY132" s="16" t="s">
        <v>132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6" t="s">
        <v>84</v>
      </c>
      <c r="BK132" s="199">
        <f>ROUND(I132*H132,2)</f>
        <v>0</v>
      </c>
      <c r="BL132" s="16" t="s">
        <v>153</v>
      </c>
      <c r="BM132" s="198" t="s">
        <v>165</v>
      </c>
    </row>
    <row r="133" spans="1:65" s="2" customFormat="1" ht="10">
      <c r="A133" s="33"/>
      <c r="B133" s="34"/>
      <c r="C133" s="35"/>
      <c r="D133" s="200" t="s">
        <v>141</v>
      </c>
      <c r="E133" s="35"/>
      <c r="F133" s="201" t="s">
        <v>1951</v>
      </c>
      <c r="G133" s="35"/>
      <c r="H133" s="35"/>
      <c r="I133" s="202"/>
      <c r="J133" s="35"/>
      <c r="K133" s="35"/>
      <c r="L133" s="38"/>
      <c r="M133" s="203"/>
      <c r="N133" s="204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141</v>
      </c>
      <c r="AU133" s="16" t="s">
        <v>84</v>
      </c>
    </row>
    <row r="134" spans="1:65" s="2" customFormat="1" ht="18">
      <c r="A134" s="33"/>
      <c r="B134" s="34"/>
      <c r="C134" s="35"/>
      <c r="D134" s="200" t="s">
        <v>142</v>
      </c>
      <c r="E134" s="35"/>
      <c r="F134" s="205" t="s">
        <v>1947</v>
      </c>
      <c r="G134" s="35"/>
      <c r="H134" s="35"/>
      <c r="I134" s="202"/>
      <c r="J134" s="35"/>
      <c r="K134" s="35"/>
      <c r="L134" s="38"/>
      <c r="M134" s="203"/>
      <c r="N134" s="204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142</v>
      </c>
      <c r="AU134" s="16" t="s">
        <v>84</v>
      </c>
    </row>
    <row r="135" spans="1:65" s="2" customFormat="1" ht="16.5" customHeight="1">
      <c r="A135" s="33"/>
      <c r="B135" s="34"/>
      <c r="C135" s="186" t="s">
        <v>131</v>
      </c>
      <c r="D135" s="186" t="s">
        <v>135</v>
      </c>
      <c r="E135" s="187" t="s">
        <v>1953</v>
      </c>
      <c r="F135" s="188" t="s">
        <v>1954</v>
      </c>
      <c r="G135" s="189" t="s">
        <v>1955</v>
      </c>
      <c r="H135" s="190">
        <v>751.94</v>
      </c>
      <c r="I135" s="191"/>
      <c r="J135" s="192">
        <f>ROUND(I135*H135,2)</f>
        <v>0</v>
      </c>
      <c r="K135" s="193"/>
      <c r="L135" s="38"/>
      <c r="M135" s="194" t="s">
        <v>1</v>
      </c>
      <c r="N135" s="195" t="s">
        <v>42</v>
      </c>
      <c r="O135" s="70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153</v>
      </c>
      <c r="AT135" s="198" t="s">
        <v>135</v>
      </c>
      <c r="AU135" s="198" t="s">
        <v>84</v>
      </c>
      <c r="AY135" s="16" t="s">
        <v>132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6" t="s">
        <v>84</v>
      </c>
      <c r="BK135" s="199">
        <f>ROUND(I135*H135,2)</f>
        <v>0</v>
      </c>
      <c r="BL135" s="16" t="s">
        <v>153</v>
      </c>
      <c r="BM135" s="198" t="s">
        <v>170</v>
      </c>
    </row>
    <row r="136" spans="1:65" s="2" customFormat="1" ht="10">
      <c r="A136" s="33"/>
      <c r="B136" s="34"/>
      <c r="C136" s="35"/>
      <c r="D136" s="200" t="s">
        <v>141</v>
      </c>
      <c r="E136" s="35"/>
      <c r="F136" s="201" t="s">
        <v>1954</v>
      </c>
      <c r="G136" s="35"/>
      <c r="H136" s="35"/>
      <c r="I136" s="202"/>
      <c r="J136" s="35"/>
      <c r="K136" s="35"/>
      <c r="L136" s="38"/>
      <c r="M136" s="203"/>
      <c r="N136" s="204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141</v>
      </c>
      <c r="AU136" s="16" t="s">
        <v>84</v>
      </c>
    </row>
    <row r="137" spans="1:65" s="2" customFormat="1" ht="18">
      <c r="A137" s="33"/>
      <c r="B137" s="34"/>
      <c r="C137" s="35"/>
      <c r="D137" s="200" t="s">
        <v>142</v>
      </c>
      <c r="E137" s="35"/>
      <c r="F137" s="205" t="s">
        <v>1956</v>
      </c>
      <c r="G137" s="35"/>
      <c r="H137" s="35"/>
      <c r="I137" s="202"/>
      <c r="J137" s="35"/>
      <c r="K137" s="35"/>
      <c r="L137" s="38"/>
      <c r="M137" s="203"/>
      <c r="N137" s="204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142</v>
      </c>
      <c r="AU137" s="16" t="s">
        <v>84</v>
      </c>
    </row>
    <row r="138" spans="1:65" s="12" customFormat="1" ht="25.9" customHeight="1">
      <c r="B138" s="170"/>
      <c r="C138" s="171"/>
      <c r="D138" s="172" t="s">
        <v>76</v>
      </c>
      <c r="E138" s="173" t="s">
        <v>1944</v>
      </c>
      <c r="F138" s="173" t="s">
        <v>1</v>
      </c>
      <c r="G138" s="171"/>
      <c r="H138" s="171"/>
      <c r="I138" s="174"/>
      <c r="J138" s="175">
        <f>BK138</f>
        <v>0</v>
      </c>
      <c r="K138" s="171"/>
      <c r="L138" s="176"/>
      <c r="M138" s="177"/>
      <c r="N138" s="178"/>
      <c r="O138" s="178"/>
      <c r="P138" s="179">
        <f>SUM(P139:P159)</f>
        <v>0</v>
      </c>
      <c r="Q138" s="178"/>
      <c r="R138" s="179">
        <f>SUM(R139:R159)</f>
        <v>0</v>
      </c>
      <c r="S138" s="178"/>
      <c r="T138" s="180">
        <f>SUM(T139:T159)</f>
        <v>0</v>
      </c>
      <c r="AR138" s="181" t="s">
        <v>84</v>
      </c>
      <c r="AT138" s="182" t="s">
        <v>76</v>
      </c>
      <c r="AU138" s="182" t="s">
        <v>77</v>
      </c>
      <c r="AY138" s="181" t="s">
        <v>132</v>
      </c>
      <c r="BK138" s="183">
        <f>SUM(BK139:BK159)</f>
        <v>0</v>
      </c>
    </row>
    <row r="139" spans="1:65" s="2" customFormat="1" ht="16.5" customHeight="1">
      <c r="A139" s="33"/>
      <c r="B139" s="34"/>
      <c r="C139" s="186" t="s">
        <v>161</v>
      </c>
      <c r="D139" s="186" t="s">
        <v>135</v>
      </c>
      <c r="E139" s="187" t="s">
        <v>1957</v>
      </c>
      <c r="F139" s="188" t="s">
        <v>1958</v>
      </c>
      <c r="G139" s="189" t="s">
        <v>1959</v>
      </c>
      <c r="H139" s="190">
        <v>99.54</v>
      </c>
      <c r="I139" s="191"/>
      <c r="J139" s="192">
        <f>ROUND(I139*H139,2)</f>
        <v>0</v>
      </c>
      <c r="K139" s="193"/>
      <c r="L139" s="38"/>
      <c r="M139" s="194" t="s">
        <v>1</v>
      </c>
      <c r="N139" s="195" t="s">
        <v>42</v>
      </c>
      <c r="O139" s="70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153</v>
      </c>
      <c r="AT139" s="198" t="s">
        <v>135</v>
      </c>
      <c r="AU139" s="198" t="s">
        <v>84</v>
      </c>
      <c r="AY139" s="16" t="s">
        <v>132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6" t="s">
        <v>84</v>
      </c>
      <c r="BK139" s="199">
        <f>ROUND(I139*H139,2)</f>
        <v>0</v>
      </c>
      <c r="BL139" s="16" t="s">
        <v>153</v>
      </c>
      <c r="BM139" s="198" t="s">
        <v>173</v>
      </c>
    </row>
    <row r="140" spans="1:65" s="2" customFormat="1" ht="10">
      <c r="A140" s="33"/>
      <c r="B140" s="34"/>
      <c r="C140" s="35"/>
      <c r="D140" s="200" t="s">
        <v>141</v>
      </c>
      <c r="E140" s="35"/>
      <c r="F140" s="201" t="s">
        <v>1958</v>
      </c>
      <c r="G140" s="35"/>
      <c r="H140" s="35"/>
      <c r="I140" s="202"/>
      <c r="J140" s="35"/>
      <c r="K140" s="35"/>
      <c r="L140" s="38"/>
      <c r="M140" s="203"/>
      <c r="N140" s="204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141</v>
      </c>
      <c r="AU140" s="16" t="s">
        <v>84</v>
      </c>
    </row>
    <row r="141" spans="1:65" s="2" customFormat="1" ht="18">
      <c r="A141" s="33"/>
      <c r="B141" s="34"/>
      <c r="C141" s="35"/>
      <c r="D141" s="200" t="s">
        <v>142</v>
      </c>
      <c r="E141" s="35"/>
      <c r="F141" s="205" t="s">
        <v>1960</v>
      </c>
      <c r="G141" s="35"/>
      <c r="H141" s="35"/>
      <c r="I141" s="202"/>
      <c r="J141" s="35"/>
      <c r="K141" s="35"/>
      <c r="L141" s="38"/>
      <c r="M141" s="203"/>
      <c r="N141" s="204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142</v>
      </c>
      <c r="AU141" s="16" t="s">
        <v>84</v>
      </c>
    </row>
    <row r="142" spans="1:65" s="2" customFormat="1" ht="16.5" customHeight="1">
      <c r="A142" s="33"/>
      <c r="B142" s="34"/>
      <c r="C142" s="186" t="s">
        <v>167</v>
      </c>
      <c r="D142" s="186" t="s">
        <v>135</v>
      </c>
      <c r="E142" s="187" t="s">
        <v>1961</v>
      </c>
      <c r="F142" s="188" t="s">
        <v>1962</v>
      </c>
      <c r="G142" s="189" t="s">
        <v>245</v>
      </c>
      <c r="H142" s="190">
        <v>21.31</v>
      </c>
      <c r="I142" s="191"/>
      <c r="J142" s="192">
        <f>ROUND(I142*H142,2)</f>
        <v>0</v>
      </c>
      <c r="K142" s="193"/>
      <c r="L142" s="38"/>
      <c r="M142" s="194" t="s">
        <v>1</v>
      </c>
      <c r="N142" s="195" t="s">
        <v>42</v>
      </c>
      <c r="O142" s="70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153</v>
      </c>
      <c r="AT142" s="198" t="s">
        <v>135</v>
      </c>
      <c r="AU142" s="198" t="s">
        <v>84</v>
      </c>
      <c r="AY142" s="16" t="s">
        <v>132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6" t="s">
        <v>84</v>
      </c>
      <c r="BK142" s="199">
        <f>ROUND(I142*H142,2)</f>
        <v>0</v>
      </c>
      <c r="BL142" s="16" t="s">
        <v>153</v>
      </c>
      <c r="BM142" s="198" t="s">
        <v>178</v>
      </c>
    </row>
    <row r="143" spans="1:65" s="2" customFormat="1" ht="10">
      <c r="A143" s="33"/>
      <c r="B143" s="34"/>
      <c r="C143" s="35"/>
      <c r="D143" s="200" t="s">
        <v>141</v>
      </c>
      <c r="E143" s="35"/>
      <c r="F143" s="201" t="s">
        <v>1962</v>
      </c>
      <c r="G143" s="35"/>
      <c r="H143" s="35"/>
      <c r="I143" s="202"/>
      <c r="J143" s="35"/>
      <c r="K143" s="35"/>
      <c r="L143" s="38"/>
      <c r="M143" s="203"/>
      <c r="N143" s="204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141</v>
      </c>
      <c r="AU143" s="16" t="s">
        <v>84</v>
      </c>
    </row>
    <row r="144" spans="1:65" s="2" customFormat="1" ht="18">
      <c r="A144" s="33"/>
      <c r="B144" s="34"/>
      <c r="C144" s="35"/>
      <c r="D144" s="200" t="s">
        <v>142</v>
      </c>
      <c r="E144" s="35"/>
      <c r="F144" s="205" t="s">
        <v>1963</v>
      </c>
      <c r="G144" s="35"/>
      <c r="H144" s="35"/>
      <c r="I144" s="202"/>
      <c r="J144" s="35"/>
      <c r="K144" s="35"/>
      <c r="L144" s="38"/>
      <c r="M144" s="203"/>
      <c r="N144" s="204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142</v>
      </c>
      <c r="AU144" s="16" t="s">
        <v>84</v>
      </c>
    </row>
    <row r="145" spans="1:65" s="2" customFormat="1" ht="16.5" customHeight="1">
      <c r="A145" s="33"/>
      <c r="B145" s="34"/>
      <c r="C145" s="186" t="s">
        <v>165</v>
      </c>
      <c r="D145" s="186" t="s">
        <v>135</v>
      </c>
      <c r="E145" s="187" t="s">
        <v>1964</v>
      </c>
      <c r="F145" s="188" t="s">
        <v>1965</v>
      </c>
      <c r="G145" s="189" t="s">
        <v>226</v>
      </c>
      <c r="H145" s="190">
        <v>142.06800000000001</v>
      </c>
      <c r="I145" s="191"/>
      <c r="J145" s="192">
        <f>ROUND(I145*H145,2)</f>
        <v>0</v>
      </c>
      <c r="K145" s="193"/>
      <c r="L145" s="38"/>
      <c r="M145" s="194" t="s">
        <v>1</v>
      </c>
      <c r="N145" s="195" t="s">
        <v>42</v>
      </c>
      <c r="O145" s="70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153</v>
      </c>
      <c r="AT145" s="198" t="s">
        <v>135</v>
      </c>
      <c r="AU145" s="198" t="s">
        <v>84</v>
      </c>
      <c r="AY145" s="16" t="s">
        <v>132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84</v>
      </c>
      <c r="BK145" s="199">
        <f>ROUND(I145*H145,2)</f>
        <v>0</v>
      </c>
      <c r="BL145" s="16" t="s">
        <v>153</v>
      </c>
      <c r="BM145" s="198" t="s">
        <v>182</v>
      </c>
    </row>
    <row r="146" spans="1:65" s="2" customFormat="1" ht="10">
      <c r="A146" s="33"/>
      <c r="B146" s="34"/>
      <c r="C146" s="35"/>
      <c r="D146" s="200" t="s">
        <v>141</v>
      </c>
      <c r="E146" s="35"/>
      <c r="F146" s="201" t="s">
        <v>1965</v>
      </c>
      <c r="G146" s="35"/>
      <c r="H146" s="35"/>
      <c r="I146" s="202"/>
      <c r="J146" s="35"/>
      <c r="K146" s="35"/>
      <c r="L146" s="38"/>
      <c r="M146" s="203"/>
      <c r="N146" s="204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141</v>
      </c>
      <c r="AU146" s="16" t="s">
        <v>84</v>
      </c>
    </row>
    <row r="147" spans="1:65" s="2" customFormat="1" ht="18">
      <c r="A147" s="33"/>
      <c r="B147" s="34"/>
      <c r="C147" s="35"/>
      <c r="D147" s="200" t="s">
        <v>142</v>
      </c>
      <c r="E147" s="35"/>
      <c r="F147" s="205" t="s">
        <v>1947</v>
      </c>
      <c r="G147" s="35"/>
      <c r="H147" s="35"/>
      <c r="I147" s="202"/>
      <c r="J147" s="35"/>
      <c r="K147" s="35"/>
      <c r="L147" s="38"/>
      <c r="M147" s="203"/>
      <c r="N147" s="204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142</v>
      </c>
      <c r="AU147" s="16" t="s">
        <v>84</v>
      </c>
    </row>
    <row r="148" spans="1:65" s="2" customFormat="1" ht="16.5" customHeight="1">
      <c r="A148" s="33"/>
      <c r="B148" s="34"/>
      <c r="C148" s="186" t="s">
        <v>175</v>
      </c>
      <c r="D148" s="186" t="s">
        <v>135</v>
      </c>
      <c r="E148" s="187" t="s">
        <v>1966</v>
      </c>
      <c r="F148" s="188" t="s">
        <v>1967</v>
      </c>
      <c r="G148" s="189" t="s">
        <v>226</v>
      </c>
      <c r="H148" s="190">
        <v>20.486999999999998</v>
      </c>
      <c r="I148" s="191"/>
      <c r="J148" s="192">
        <f>ROUND(I148*H148,2)</f>
        <v>0</v>
      </c>
      <c r="K148" s="193"/>
      <c r="L148" s="38"/>
      <c r="M148" s="194" t="s">
        <v>1</v>
      </c>
      <c r="N148" s="195" t="s">
        <v>42</v>
      </c>
      <c r="O148" s="70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153</v>
      </c>
      <c r="AT148" s="198" t="s">
        <v>135</v>
      </c>
      <c r="AU148" s="198" t="s">
        <v>84</v>
      </c>
      <c r="AY148" s="16" t="s">
        <v>132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84</v>
      </c>
      <c r="BK148" s="199">
        <f>ROUND(I148*H148,2)</f>
        <v>0</v>
      </c>
      <c r="BL148" s="16" t="s">
        <v>153</v>
      </c>
      <c r="BM148" s="198" t="s">
        <v>187</v>
      </c>
    </row>
    <row r="149" spans="1:65" s="2" customFormat="1" ht="10">
      <c r="A149" s="33"/>
      <c r="B149" s="34"/>
      <c r="C149" s="35"/>
      <c r="D149" s="200" t="s">
        <v>141</v>
      </c>
      <c r="E149" s="35"/>
      <c r="F149" s="201" t="s">
        <v>1967</v>
      </c>
      <c r="G149" s="35"/>
      <c r="H149" s="35"/>
      <c r="I149" s="202"/>
      <c r="J149" s="35"/>
      <c r="K149" s="35"/>
      <c r="L149" s="38"/>
      <c r="M149" s="203"/>
      <c r="N149" s="204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141</v>
      </c>
      <c r="AU149" s="16" t="s">
        <v>84</v>
      </c>
    </row>
    <row r="150" spans="1:65" s="2" customFormat="1" ht="18">
      <c r="A150" s="33"/>
      <c r="B150" s="34"/>
      <c r="C150" s="35"/>
      <c r="D150" s="200" t="s">
        <v>142</v>
      </c>
      <c r="E150" s="35"/>
      <c r="F150" s="205" t="s">
        <v>1968</v>
      </c>
      <c r="G150" s="35"/>
      <c r="H150" s="35"/>
      <c r="I150" s="202"/>
      <c r="J150" s="35"/>
      <c r="K150" s="35"/>
      <c r="L150" s="38"/>
      <c r="M150" s="203"/>
      <c r="N150" s="204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142</v>
      </c>
      <c r="AU150" s="16" t="s">
        <v>84</v>
      </c>
    </row>
    <row r="151" spans="1:65" s="2" customFormat="1" ht="16.5" customHeight="1">
      <c r="A151" s="33"/>
      <c r="B151" s="34"/>
      <c r="C151" s="186" t="s">
        <v>170</v>
      </c>
      <c r="D151" s="186" t="s">
        <v>135</v>
      </c>
      <c r="E151" s="187" t="s">
        <v>1969</v>
      </c>
      <c r="F151" s="188" t="s">
        <v>1970</v>
      </c>
      <c r="G151" s="189" t="s">
        <v>1959</v>
      </c>
      <c r="H151" s="190">
        <v>4</v>
      </c>
      <c r="I151" s="191"/>
      <c r="J151" s="192">
        <f>ROUND(I151*H151,2)</f>
        <v>0</v>
      </c>
      <c r="K151" s="193"/>
      <c r="L151" s="38"/>
      <c r="M151" s="194" t="s">
        <v>1</v>
      </c>
      <c r="N151" s="195" t="s">
        <v>42</v>
      </c>
      <c r="O151" s="70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153</v>
      </c>
      <c r="AT151" s="198" t="s">
        <v>135</v>
      </c>
      <c r="AU151" s="198" t="s">
        <v>84</v>
      </c>
      <c r="AY151" s="16" t="s">
        <v>132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84</v>
      </c>
      <c r="BK151" s="199">
        <f>ROUND(I151*H151,2)</f>
        <v>0</v>
      </c>
      <c r="BL151" s="16" t="s">
        <v>153</v>
      </c>
      <c r="BM151" s="198" t="s">
        <v>191</v>
      </c>
    </row>
    <row r="152" spans="1:65" s="2" customFormat="1" ht="10">
      <c r="A152" s="33"/>
      <c r="B152" s="34"/>
      <c r="C152" s="35"/>
      <c r="D152" s="200" t="s">
        <v>141</v>
      </c>
      <c r="E152" s="35"/>
      <c r="F152" s="201" t="s">
        <v>1970</v>
      </c>
      <c r="G152" s="35"/>
      <c r="H152" s="35"/>
      <c r="I152" s="202"/>
      <c r="J152" s="35"/>
      <c r="K152" s="35"/>
      <c r="L152" s="38"/>
      <c r="M152" s="203"/>
      <c r="N152" s="204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141</v>
      </c>
      <c r="AU152" s="16" t="s">
        <v>84</v>
      </c>
    </row>
    <row r="153" spans="1:65" s="2" customFormat="1" ht="18">
      <c r="A153" s="33"/>
      <c r="B153" s="34"/>
      <c r="C153" s="35"/>
      <c r="D153" s="200" t="s">
        <v>142</v>
      </c>
      <c r="E153" s="35"/>
      <c r="F153" s="205" t="s">
        <v>1947</v>
      </c>
      <c r="G153" s="35"/>
      <c r="H153" s="35"/>
      <c r="I153" s="202"/>
      <c r="J153" s="35"/>
      <c r="K153" s="35"/>
      <c r="L153" s="38"/>
      <c r="M153" s="203"/>
      <c r="N153" s="204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142</v>
      </c>
      <c r="AU153" s="16" t="s">
        <v>84</v>
      </c>
    </row>
    <row r="154" spans="1:65" s="2" customFormat="1" ht="16.5" customHeight="1">
      <c r="A154" s="33"/>
      <c r="B154" s="34"/>
      <c r="C154" s="186" t="s">
        <v>184</v>
      </c>
      <c r="D154" s="186" t="s">
        <v>135</v>
      </c>
      <c r="E154" s="187" t="s">
        <v>1971</v>
      </c>
      <c r="F154" s="188" t="s">
        <v>1972</v>
      </c>
      <c r="G154" s="189" t="s">
        <v>226</v>
      </c>
      <c r="H154" s="190">
        <v>20.486999999999998</v>
      </c>
      <c r="I154" s="191"/>
      <c r="J154" s="192">
        <f>ROUND(I154*H154,2)</f>
        <v>0</v>
      </c>
      <c r="K154" s="193"/>
      <c r="L154" s="38"/>
      <c r="M154" s="194" t="s">
        <v>1</v>
      </c>
      <c r="N154" s="195" t="s">
        <v>42</v>
      </c>
      <c r="O154" s="70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153</v>
      </c>
      <c r="AT154" s="198" t="s">
        <v>135</v>
      </c>
      <c r="AU154" s="198" t="s">
        <v>84</v>
      </c>
      <c r="AY154" s="16" t="s">
        <v>132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84</v>
      </c>
      <c r="BK154" s="199">
        <f>ROUND(I154*H154,2)</f>
        <v>0</v>
      </c>
      <c r="BL154" s="16" t="s">
        <v>153</v>
      </c>
      <c r="BM154" s="198" t="s">
        <v>259</v>
      </c>
    </row>
    <row r="155" spans="1:65" s="2" customFormat="1" ht="10">
      <c r="A155" s="33"/>
      <c r="B155" s="34"/>
      <c r="C155" s="35"/>
      <c r="D155" s="200" t="s">
        <v>141</v>
      </c>
      <c r="E155" s="35"/>
      <c r="F155" s="201" t="s">
        <v>1972</v>
      </c>
      <c r="G155" s="35"/>
      <c r="H155" s="35"/>
      <c r="I155" s="202"/>
      <c r="J155" s="35"/>
      <c r="K155" s="35"/>
      <c r="L155" s="38"/>
      <c r="M155" s="203"/>
      <c r="N155" s="204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141</v>
      </c>
      <c r="AU155" s="16" t="s">
        <v>84</v>
      </c>
    </row>
    <row r="156" spans="1:65" s="2" customFormat="1" ht="18">
      <c r="A156" s="33"/>
      <c r="B156" s="34"/>
      <c r="C156" s="35"/>
      <c r="D156" s="200" t="s">
        <v>142</v>
      </c>
      <c r="E156" s="35"/>
      <c r="F156" s="205" t="s">
        <v>1947</v>
      </c>
      <c r="G156" s="35"/>
      <c r="H156" s="35"/>
      <c r="I156" s="202"/>
      <c r="J156" s="35"/>
      <c r="K156" s="35"/>
      <c r="L156" s="38"/>
      <c r="M156" s="203"/>
      <c r="N156" s="204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142</v>
      </c>
      <c r="AU156" s="16" t="s">
        <v>84</v>
      </c>
    </row>
    <row r="157" spans="1:65" s="2" customFormat="1" ht="16.5" customHeight="1">
      <c r="A157" s="33"/>
      <c r="B157" s="34"/>
      <c r="C157" s="186" t="s">
        <v>173</v>
      </c>
      <c r="D157" s="186" t="s">
        <v>135</v>
      </c>
      <c r="E157" s="187" t="s">
        <v>1973</v>
      </c>
      <c r="F157" s="188" t="s">
        <v>1974</v>
      </c>
      <c r="G157" s="189" t="s">
        <v>226</v>
      </c>
      <c r="H157" s="190">
        <v>17</v>
      </c>
      <c r="I157" s="191"/>
      <c r="J157" s="192">
        <f>ROUND(I157*H157,2)</f>
        <v>0</v>
      </c>
      <c r="K157" s="193"/>
      <c r="L157" s="38"/>
      <c r="M157" s="194" t="s">
        <v>1</v>
      </c>
      <c r="N157" s="195" t="s">
        <v>42</v>
      </c>
      <c r="O157" s="70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8" t="s">
        <v>153</v>
      </c>
      <c r="AT157" s="198" t="s">
        <v>135</v>
      </c>
      <c r="AU157" s="198" t="s">
        <v>84</v>
      </c>
      <c r="AY157" s="16" t="s">
        <v>132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6" t="s">
        <v>84</v>
      </c>
      <c r="BK157" s="199">
        <f>ROUND(I157*H157,2)</f>
        <v>0</v>
      </c>
      <c r="BL157" s="16" t="s">
        <v>153</v>
      </c>
      <c r="BM157" s="198" t="s">
        <v>262</v>
      </c>
    </row>
    <row r="158" spans="1:65" s="2" customFormat="1" ht="10">
      <c r="A158" s="33"/>
      <c r="B158" s="34"/>
      <c r="C158" s="35"/>
      <c r="D158" s="200" t="s">
        <v>141</v>
      </c>
      <c r="E158" s="35"/>
      <c r="F158" s="201" t="s">
        <v>1974</v>
      </c>
      <c r="G158" s="35"/>
      <c r="H158" s="35"/>
      <c r="I158" s="202"/>
      <c r="J158" s="35"/>
      <c r="K158" s="35"/>
      <c r="L158" s="38"/>
      <c r="M158" s="203"/>
      <c r="N158" s="204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141</v>
      </c>
      <c r="AU158" s="16" t="s">
        <v>84</v>
      </c>
    </row>
    <row r="159" spans="1:65" s="2" customFormat="1" ht="18">
      <c r="A159" s="33"/>
      <c r="B159" s="34"/>
      <c r="C159" s="35"/>
      <c r="D159" s="200" t="s">
        <v>142</v>
      </c>
      <c r="E159" s="35"/>
      <c r="F159" s="205" t="s">
        <v>1947</v>
      </c>
      <c r="G159" s="35"/>
      <c r="H159" s="35"/>
      <c r="I159" s="202"/>
      <c r="J159" s="35"/>
      <c r="K159" s="35"/>
      <c r="L159" s="38"/>
      <c r="M159" s="203"/>
      <c r="N159" s="204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142</v>
      </c>
      <c r="AU159" s="16" t="s">
        <v>84</v>
      </c>
    </row>
    <row r="160" spans="1:65" s="12" customFormat="1" ht="25.9" customHeight="1">
      <c r="B160" s="170"/>
      <c r="C160" s="171"/>
      <c r="D160" s="172" t="s">
        <v>76</v>
      </c>
      <c r="E160" s="173" t="s">
        <v>1944</v>
      </c>
      <c r="F160" s="173" t="s">
        <v>1</v>
      </c>
      <c r="G160" s="171"/>
      <c r="H160" s="171"/>
      <c r="I160" s="174"/>
      <c r="J160" s="175">
        <f>BK160</f>
        <v>0</v>
      </c>
      <c r="K160" s="171"/>
      <c r="L160" s="176"/>
      <c r="M160" s="177"/>
      <c r="N160" s="178"/>
      <c r="O160" s="178"/>
      <c r="P160" s="179">
        <f>SUM(P161:P181)</f>
        <v>0</v>
      </c>
      <c r="Q160" s="178"/>
      <c r="R160" s="179">
        <f>SUM(R161:R181)</f>
        <v>0</v>
      </c>
      <c r="S160" s="178"/>
      <c r="T160" s="180">
        <f>SUM(T161:T181)</f>
        <v>0</v>
      </c>
      <c r="AR160" s="181" t="s">
        <v>84</v>
      </c>
      <c r="AT160" s="182" t="s">
        <v>76</v>
      </c>
      <c r="AU160" s="182" t="s">
        <v>77</v>
      </c>
      <c r="AY160" s="181" t="s">
        <v>132</v>
      </c>
      <c r="BK160" s="183">
        <f>SUM(BK161:BK181)</f>
        <v>0</v>
      </c>
    </row>
    <row r="161" spans="1:65" s="2" customFormat="1" ht="16.5" customHeight="1">
      <c r="A161" s="33"/>
      <c r="B161" s="34"/>
      <c r="C161" s="186" t="s">
        <v>263</v>
      </c>
      <c r="D161" s="186" t="s">
        <v>135</v>
      </c>
      <c r="E161" s="187" t="s">
        <v>1975</v>
      </c>
      <c r="F161" s="188" t="s">
        <v>1976</v>
      </c>
      <c r="G161" s="189" t="s">
        <v>245</v>
      </c>
      <c r="H161" s="190">
        <v>49.77</v>
      </c>
      <c r="I161" s="191"/>
      <c r="J161" s="192">
        <f>ROUND(I161*H161,2)</f>
        <v>0</v>
      </c>
      <c r="K161" s="193"/>
      <c r="L161" s="38"/>
      <c r="M161" s="194" t="s">
        <v>1</v>
      </c>
      <c r="N161" s="195" t="s">
        <v>42</v>
      </c>
      <c r="O161" s="70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8" t="s">
        <v>153</v>
      </c>
      <c r="AT161" s="198" t="s">
        <v>135</v>
      </c>
      <c r="AU161" s="198" t="s">
        <v>84</v>
      </c>
      <c r="AY161" s="16" t="s">
        <v>132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6" t="s">
        <v>84</v>
      </c>
      <c r="BK161" s="199">
        <f>ROUND(I161*H161,2)</f>
        <v>0</v>
      </c>
      <c r="BL161" s="16" t="s">
        <v>153</v>
      </c>
      <c r="BM161" s="198" t="s">
        <v>266</v>
      </c>
    </row>
    <row r="162" spans="1:65" s="2" customFormat="1" ht="10">
      <c r="A162" s="33"/>
      <c r="B162" s="34"/>
      <c r="C162" s="35"/>
      <c r="D162" s="200" t="s">
        <v>141</v>
      </c>
      <c r="E162" s="35"/>
      <c r="F162" s="201" t="s">
        <v>1976</v>
      </c>
      <c r="G162" s="35"/>
      <c r="H162" s="35"/>
      <c r="I162" s="202"/>
      <c r="J162" s="35"/>
      <c r="K162" s="35"/>
      <c r="L162" s="38"/>
      <c r="M162" s="203"/>
      <c r="N162" s="204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141</v>
      </c>
      <c r="AU162" s="16" t="s">
        <v>84</v>
      </c>
    </row>
    <row r="163" spans="1:65" s="2" customFormat="1" ht="18">
      <c r="A163" s="33"/>
      <c r="B163" s="34"/>
      <c r="C163" s="35"/>
      <c r="D163" s="200" t="s">
        <v>142</v>
      </c>
      <c r="E163" s="35"/>
      <c r="F163" s="205" t="s">
        <v>1977</v>
      </c>
      <c r="G163" s="35"/>
      <c r="H163" s="35"/>
      <c r="I163" s="202"/>
      <c r="J163" s="35"/>
      <c r="K163" s="35"/>
      <c r="L163" s="38"/>
      <c r="M163" s="203"/>
      <c r="N163" s="204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142</v>
      </c>
      <c r="AU163" s="16" t="s">
        <v>84</v>
      </c>
    </row>
    <row r="164" spans="1:65" s="2" customFormat="1" ht="16.5" customHeight="1">
      <c r="A164" s="33"/>
      <c r="B164" s="34"/>
      <c r="C164" s="186" t="s">
        <v>178</v>
      </c>
      <c r="D164" s="186" t="s">
        <v>135</v>
      </c>
      <c r="E164" s="187" t="s">
        <v>1978</v>
      </c>
      <c r="F164" s="188" t="s">
        <v>1979</v>
      </c>
      <c r="G164" s="189" t="s">
        <v>245</v>
      </c>
      <c r="H164" s="190">
        <v>59.723999999999997</v>
      </c>
      <c r="I164" s="191"/>
      <c r="J164" s="192">
        <f>ROUND(I164*H164,2)</f>
        <v>0</v>
      </c>
      <c r="K164" s="193"/>
      <c r="L164" s="38"/>
      <c r="M164" s="194" t="s">
        <v>1</v>
      </c>
      <c r="N164" s="195" t="s">
        <v>42</v>
      </c>
      <c r="O164" s="70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8" t="s">
        <v>153</v>
      </c>
      <c r="AT164" s="198" t="s">
        <v>135</v>
      </c>
      <c r="AU164" s="198" t="s">
        <v>84</v>
      </c>
      <c r="AY164" s="16" t="s">
        <v>132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6" t="s">
        <v>84</v>
      </c>
      <c r="BK164" s="199">
        <f>ROUND(I164*H164,2)</f>
        <v>0</v>
      </c>
      <c r="BL164" s="16" t="s">
        <v>153</v>
      </c>
      <c r="BM164" s="198" t="s">
        <v>269</v>
      </c>
    </row>
    <row r="165" spans="1:65" s="2" customFormat="1" ht="10">
      <c r="A165" s="33"/>
      <c r="B165" s="34"/>
      <c r="C165" s="35"/>
      <c r="D165" s="200" t="s">
        <v>141</v>
      </c>
      <c r="E165" s="35"/>
      <c r="F165" s="201" t="s">
        <v>1979</v>
      </c>
      <c r="G165" s="35"/>
      <c r="H165" s="35"/>
      <c r="I165" s="202"/>
      <c r="J165" s="35"/>
      <c r="K165" s="35"/>
      <c r="L165" s="38"/>
      <c r="M165" s="203"/>
      <c r="N165" s="204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141</v>
      </c>
      <c r="AU165" s="16" t="s">
        <v>84</v>
      </c>
    </row>
    <row r="166" spans="1:65" s="2" customFormat="1" ht="18">
      <c r="A166" s="33"/>
      <c r="B166" s="34"/>
      <c r="C166" s="35"/>
      <c r="D166" s="200" t="s">
        <v>142</v>
      </c>
      <c r="E166" s="35"/>
      <c r="F166" s="205" t="s">
        <v>1947</v>
      </c>
      <c r="G166" s="35"/>
      <c r="H166" s="35"/>
      <c r="I166" s="202"/>
      <c r="J166" s="35"/>
      <c r="K166" s="35"/>
      <c r="L166" s="38"/>
      <c r="M166" s="203"/>
      <c r="N166" s="204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142</v>
      </c>
      <c r="AU166" s="16" t="s">
        <v>84</v>
      </c>
    </row>
    <row r="167" spans="1:65" s="2" customFormat="1" ht="16.5" customHeight="1">
      <c r="A167" s="33"/>
      <c r="B167" s="34"/>
      <c r="C167" s="186" t="s">
        <v>8</v>
      </c>
      <c r="D167" s="186" t="s">
        <v>135</v>
      </c>
      <c r="E167" s="187" t="s">
        <v>1980</v>
      </c>
      <c r="F167" s="188" t="s">
        <v>1981</v>
      </c>
      <c r="G167" s="189" t="s">
        <v>1959</v>
      </c>
      <c r="H167" s="190">
        <v>99.54</v>
      </c>
      <c r="I167" s="191"/>
      <c r="J167" s="192">
        <f>ROUND(I167*H167,2)</f>
        <v>0</v>
      </c>
      <c r="K167" s="193"/>
      <c r="L167" s="38"/>
      <c r="M167" s="194" t="s">
        <v>1</v>
      </c>
      <c r="N167" s="195" t="s">
        <v>42</v>
      </c>
      <c r="O167" s="70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8" t="s">
        <v>153</v>
      </c>
      <c r="AT167" s="198" t="s">
        <v>135</v>
      </c>
      <c r="AU167" s="198" t="s">
        <v>84</v>
      </c>
      <c r="AY167" s="16" t="s">
        <v>132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6" t="s">
        <v>84</v>
      </c>
      <c r="BK167" s="199">
        <f>ROUND(I167*H167,2)</f>
        <v>0</v>
      </c>
      <c r="BL167" s="16" t="s">
        <v>153</v>
      </c>
      <c r="BM167" s="198" t="s">
        <v>272</v>
      </c>
    </row>
    <row r="168" spans="1:65" s="2" customFormat="1" ht="10">
      <c r="A168" s="33"/>
      <c r="B168" s="34"/>
      <c r="C168" s="35"/>
      <c r="D168" s="200" t="s">
        <v>141</v>
      </c>
      <c r="E168" s="35"/>
      <c r="F168" s="201" t="s">
        <v>1981</v>
      </c>
      <c r="G168" s="35"/>
      <c r="H168" s="35"/>
      <c r="I168" s="202"/>
      <c r="J168" s="35"/>
      <c r="K168" s="35"/>
      <c r="L168" s="38"/>
      <c r="M168" s="203"/>
      <c r="N168" s="204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141</v>
      </c>
      <c r="AU168" s="16" t="s">
        <v>84</v>
      </c>
    </row>
    <row r="169" spans="1:65" s="2" customFormat="1" ht="18">
      <c r="A169" s="33"/>
      <c r="B169" s="34"/>
      <c r="C169" s="35"/>
      <c r="D169" s="200" t="s">
        <v>142</v>
      </c>
      <c r="E169" s="35"/>
      <c r="F169" s="205" t="s">
        <v>1982</v>
      </c>
      <c r="G169" s="35"/>
      <c r="H169" s="35"/>
      <c r="I169" s="202"/>
      <c r="J169" s="35"/>
      <c r="K169" s="35"/>
      <c r="L169" s="38"/>
      <c r="M169" s="203"/>
      <c r="N169" s="204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142</v>
      </c>
      <c r="AU169" s="16" t="s">
        <v>84</v>
      </c>
    </row>
    <row r="170" spans="1:65" s="2" customFormat="1" ht="16.5" customHeight="1">
      <c r="A170" s="33"/>
      <c r="B170" s="34"/>
      <c r="C170" s="186" t="s">
        <v>182</v>
      </c>
      <c r="D170" s="186" t="s">
        <v>135</v>
      </c>
      <c r="E170" s="187" t="s">
        <v>1983</v>
      </c>
      <c r="F170" s="188" t="s">
        <v>1984</v>
      </c>
      <c r="G170" s="189" t="s">
        <v>245</v>
      </c>
      <c r="H170" s="190">
        <v>9.9540000000000006</v>
      </c>
      <c r="I170" s="191"/>
      <c r="J170" s="192">
        <f>ROUND(I170*H170,2)</f>
        <v>0</v>
      </c>
      <c r="K170" s="193"/>
      <c r="L170" s="38"/>
      <c r="M170" s="194" t="s">
        <v>1</v>
      </c>
      <c r="N170" s="195" t="s">
        <v>42</v>
      </c>
      <c r="O170" s="70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8" t="s">
        <v>153</v>
      </c>
      <c r="AT170" s="198" t="s">
        <v>135</v>
      </c>
      <c r="AU170" s="198" t="s">
        <v>84</v>
      </c>
      <c r="AY170" s="16" t="s">
        <v>132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6" t="s">
        <v>84</v>
      </c>
      <c r="BK170" s="199">
        <f>ROUND(I170*H170,2)</f>
        <v>0</v>
      </c>
      <c r="BL170" s="16" t="s">
        <v>153</v>
      </c>
      <c r="BM170" s="198" t="s">
        <v>276</v>
      </c>
    </row>
    <row r="171" spans="1:65" s="2" customFormat="1" ht="10">
      <c r="A171" s="33"/>
      <c r="B171" s="34"/>
      <c r="C171" s="35"/>
      <c r="D171" s="200" t="s">
        <v>141</v>
      </c>
      <c r="E171" s="35"/>
      <c r="F171" s="201" t="s">
        <v>1984</v>
      </c>
      <c r="G171" s="35"/>
      <c r="H171" s="35"/>
      <c r="I171" s="202"/>
      <c r="J171" s="35"/>
      <c r="K171" s="35"/>
      <c r="L171" s="38"/>
      <c r="M171" s="203"/>
      <c r="N171" s="204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141</v>
      </c>
      <c r="AU171" s="16" t="s">
        <v>84</v>
      </c>
    </row>
    <row r="172" spans="1:65" s="2" customFormat="1" ht="18">
      <c r="A172" s="33"/>
      <c r="B172" s="34"/>
      <c r="C172" s="35"/>
      <c r="D172" s="200" t="s">
        <v>142</v>
      </c>
      <c r="E172" s="35"/>
      <c r="F172" s="205" t="s">
        <v>1947</v>
      </c>
      <c r="G172" s="35"/>
      <c r="H172" s="35"/>
      <c r="I172" s="202"/>
      <c r="J172" s="35"/>
      <c r="K172" s="35"/>
      <c r="L172" s="38"/>
      <c r="M172" s="203"/>
      <c r="N172" s="204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142</v>
      </c>
      <c r="AU172" s="16" t="s">
        <v>84</v>
      </c>
    </row>
    <row r="173" spans="1:65" s="2" customFormat="1" ht="16.5" customHeight="1">
      <c r="A173" s="33"/>
      <c r="B173" s="34"/>
      <c r="C173" s="186" t="s">
        <v>277</v>
      </c>
      <c r="D173" s="186" t="s">
        <v>135</v>
      </c>
      <c r="E173" s="187" t="s">
        <v>1985</v>
      </c>
      <c r="F173" s="188" t="s">
        <v>1986</v>
      </c>
      <c r="G173" s="189" t="s">
        <v>226</v>
      </c>
      <c r="H173" s="190">
        <v>179.55500000000001</v>
      </c>
      <c r="I173" s="191"/>
      <c r="J173" s="192">
        <f>ROUND(I173*H173,2)</f>
        <v>0</v>
      </c>
      <c r="K173" s="193"/>
      <c r="L173" s="38"/>
      <c r="M173" s="194" t="s">
        <v>1</v>
      </c>
      <c r="N173" s="195" t="s">
        <v>42</v>
      </c>
      <c r="O173" s="70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8" t="s">
        <v>153</v>
      </c>
      <c r="AT173" s="198" t="s">
        <v>135</v>
      </c>
      <c r="AU173" s="198" t="s">
        <v>84</v>
      </c>
      <c r="AY173" s="16" t="s">
        <v>132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6" t="s">
        <v>84</v>
      </c>
      <c r="BK173" s="199">
        <f>ROUND(I173*H173,2)</f>
        <v>0</v>
      </c>
      <c r="BL173" s="16" t="s">
        <v>153</v>
      </c>
      <c r="BM173" s="198" t="s">
        <v>280</v>
      </c>
    </row>
    <row r="174" spans="1:65" s="2" customFormat="1" ht="10">
      <c r="A174" s="33"/>
      <c r="B174" s="34"/>
      <c r="C174" s="35"/>
      <c r="D174" s="200" t="s">
        <v>141</v>
      </c>
      <c r="E174" s="35"/>
      <c r="F174" s="201" t="s">
        <v>1986</v>
      </c>
      <c r="G174" s="35"/>
      <c r="H174" s="35"/>
      <c r="I174" s="202"/>
      <c r="J174" s="35"/>
      <c r="K174" s="35"/>
      <c r="L174" s="38"/>
      <c r="M174" s="203"/>
      <c r="N174" s="204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141</v>
      </c>
      <c r="AU174" s="16" t="s">
        <v>84</v>
      </c>
    </row>
    <row r="175" spans="1:65" s="2" customFormat="1" ht="18">
      <c r="A175" s="33"/>
      <c r="B175" s="34"/>
      <c r="C175" s="35"/>
      <c r="D175" s="200" t="s">
        <v>142</v>
      </c>
      <c r="E175" s="35"/>
      <c r="F175" s="205" t="s">
        <v>1987</v>
      </c>
      <c r="G175" s="35"/>
      <c r="H175" s="35"/>
      <c r="I175" s="202"/>
      <c r="J175" s="35"/>
      <c r="K175" s="35"/>
      <c r="L175" s="38"/>
      <c r="M175" s="203"/>
      <c r="N175" s="204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142</v>
      </c>
      <c r="AU175" s="16" t="s">
        <v>84</v>
      </c>
    </row>
    <row r="176" spans="1:65" s="2" customFormat="1" ht="16.5" customHeight="1">
      <c r="A176" s="33"/>
      <c r="B176" s="34"/>
      <c r="C176" s="186" t="s">
        <v>187</v>
      </c>
      <c r="D176" s="186" t="s">
        <v>135</v>
      </c>
      <c r="E176" s="187" t="s">
        <v>1988</v>
      </c>
      <c r="F176" s="188" t="s">
        <v>1989</v>
      </c>
      <c r="G176" s="189" t="s">
        <v>226</v>
      </c>
      <c r="H176" s="190">
        <v>37.487000000000002</v>
      </c>
      <c r="I176" s="191"/>
      <c r="J176" s="192">
        <f>ROUND(I176*H176,2)</f>
        <v>0</v>
      </c>
      <c r="K176" s="193"/>
      <c r="L176" s="38"/>
      <c r="M176" s="194" t="s">
        <v>1</v>
      </c>
      <c r="N176" s="195" t="s">
        <v>42</v>
      </c>
      <c r="O176" s="70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8" t="s">
        <v>153</v>
      </c>
      <c r="AT176" s="198" t="s">
        <v>135</v>
      </c>
      <c r="AU176" s="198" t="s">
        <v>84</v>
      </c>
      <c r="AY176" s="16" t="s">
        <v>132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6" t="s">
        <v>84</v>
      </c>
      <c r="BK176" s="199">
        <f>ROUND(I176*H176,2)</f>
        <v>0</v>
      </c>
      <c r="BL176" s="16" t="s">
        <v>153</v>
      </c>
      <c r="BM176" s="198" t="s">
        <v>283</v>
      </c>
    </row>
    <row r="177" spans="1:65" s="2" customFormat="1" ht="10">
      <c r="A177" s="33"/>
      <c r="B177" s="34"/>
      <c r="C177" s="35"/>
      <c r="D177" s="200" t="s">
        <v>141</v>
      </c>
      <c r="E177" s="35"/>
      <c r="F177" s="201" t="s">
        <v>1989</v>
      </c>
      <c r="G177" s="35"/>
      <c r="H177" s="35"/>
      <c r="I177" s="202"/>
      <c r="J177" s="35"/>
      <c r="K177" s="35"/>
      <c r="L177" s="38"/>
      <c r="M177" s="203"/>
      <c r="N177" s="204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141</v>
      </c>
      <c r="AU177" s="16" t="s">
        <v>84</v>
      </c>
    </row>
    <row r="178" spans="1:65" s="2" customFormat="1" ht="18">
      <c r="A178" s="33"/>
      <c r="B178" s="34"/>
      <c r="C178" s="35"/>
      <c r="D178" s="200" t="s">
        <v>142</v>
      </c>
      <c r="E178" s="35"/>
      <c r="F178" s="205" t="s">
        <v>1947</v>
      </c>
      <c r="G178" s="35"/>
      <c r="H178" s="35"/>
      <c r="I178" s="202"/>
      <c r="J178" s="35"/>
      <c r="K178" s="35"/>
      <c r="L178" s="38"/>
      <c r="M178" s="203"/>
      <c r="N178" s="204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142</v>
      </c>
      <c r="AU178" s="16" t="s">
        <v>84</v>
      </c>
    </row>
    <row r="179" spans="1:65" s="2" customFormat="1" ht="16.5" customHeight="1">
      <c r="A179" s="33"/>
      <c r="B179" s="34"/>
      <c r="C179" s="186" t="s">
        <v>285</v>
      </c>
      <c r="D179" s="186" t="s">
        <v>135</v>
      </c>
      <c r="E179" s="187" t="s">
        <v>1990</v>
      </c>
      <c r="F179" s="188" t="s">
        <v>1991</v>
      </c>
      <c r="G179" s="189" t="s">
        <v>226</v>
      </c>
      <c r="H179" s="190">
        <v>21.25</v>
      </c>
      <c r="I179" s="191"/>
      <c r="J179" s="192">
        <f>ROUND(I179*H179,2)</f>
        <v>0</v>
      </c>
      <c r="K179" s="193"/>
      <c r="L179" s="38"/>
      <c r="M179" s="194" t="s">
        <v>1</v>
      </c>
      <c r="N179" s="195" t="s">
        <v>42</v>
      </c>
      <c r="O179" s="70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8" t="s">
        <v>153</v>
      </c>
      <c r="AT179" s="198" t="s">
        <v>135</v>
      </c>
      <c r="AU179" s="198" t="s">
        <v>84</v>
      </c>
      <c r="AY179" s="16" t="s">
        <v>132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6" t="s">
        <v>84</v>
      </c>
      <c r="BK179" s="199">
        <f>ROUND(I179*H179,2)</f>
        <v>0</v>
      </c>
      <c r="BL179" s="16" t="s">
        <v>153</v>
      </c>
      <c r="BM179" s="198" t="s">
        <v>288</v>
      </c>
    </row>
    <row r="180" spans="1:65" s="2" customFormat="1" ht="10">
      <c r="A180" s="33"/>
      <c r="B180" s="34"/>
      <c r="C180" s="35"/>
      <c r="D180" s="200" t="s">
        <v>141</v>
      </c>
      <c r="E180" s="35"/>
      <c r="F180" s="201" t="s">
        <v>1991</v>
      </c>
      <c r="G180" s="35"/>
      <c r="H180" s="35"/>
      <c r="I180" s="202"/>
      <c r="J180" s="35"/>
      <c r="K180" s="35"/>
      <c r="L180" s="38"/>
      <c r="M180" s="203"/>
      <c r="N180" s="204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141</v>
      </c>
      <c r="AU180" s="16" t="s">
        <v>84</v>
      </c>
    </row>
    <row r="181" spans="1:65" s="2" customFormat="1" ht="18">
      <c r="A181" s="33"/>
      <c r="B181" s="34"/>
      <c r="C181" s="35"/>
      <c r="D181" s="200" t="s">
        <v>142</v>
      </c>
      <c r="E181" s="35"/>
      <c r="F181" s="205" t="s">
        <v>1947</v>
      </c>
      <c r="G181" s="35"/>
      <c r="H181" s="35"/>
      <c r="I181" s="202"/>
      <c r="J181" s="35"/>
      <c r="K181" s="35"/>
      <c r="L181" s="38"/>
      <c r="M181" s="203"/>
      <c r="N181" s="204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142</v>
      </c>
      <c r="AU181" s="16" t="s">
        <v>84</v>
      </c>
    </row>
    <row r="182" spans="1:65" s="12" customFormat="1" ht="25.9" customHeight="1">
      <c r="B182" s="170"/>
      <c r="C182" s="171"/>
      <c r="D182" s="172" t="s">
        <v>76</v>
      </c>
      <c r="E182" s="173" t="s">
        <v>1944</v>
      </c>
      <c r="F182" s="173" t="s">
        <v>1</v>
      </c>
      <c r="G182" s="171"/>
      <c r="H182" s="171"/>
      <c r="I182" s="174"/>
      <c r="J182" s="175">
        <f>BK182</f>
        <v>0</v>
      </c>
      <c r="K182" s="171"/>
      <c r="L182" s="176"/>
      <c r="M182" s="177"/>
      <c r="N182" s="178"/>
      <c r="O182" s="178"/>
      <c r="P182" s="179">
        <f>SUM(P183:P185)</f>
        <v>0</v>
      </c>
      <c r="Q182" s="178"/>
      <c r="R182" s="179">
        <f>SUM(R183:R185)</f>
        <v>0</v>
      </c>
      <c r="S182" s="178"/>
      <c r="T182" s="180">
        <f>SUM(T183:T185)</f>
        <v>0</v>
      </c>
      <c r="AR182" s="181" t="s">
        <v>84</v>
      </c>
      <c r="AT182" s="182" t="s">
        <v>76</v>
      </c>
      <c r="AU182" s="182" t="s">
        <v>77</v>
      </c>
      <c r="AY182" s="181" t="s">
        <v>132</v>
      </c>
      <c r="BK182" s="183">
        <f>SUM(BK183:BK185)</f>
        <v>0</v>
      </c>
    </row>
    <row r="183" spans="1:65" s="2" customFormat="1" ht="24.15" customHeight="1">
      <c r="A183" s="33"/>
      <c r="B183" s="34"/>
      <c r="C183" s="186" t="s">
        <v>191</v>
      </c>
      <c r="D183" s="186" t="s">
        <v>135</v>
      </c>
      <c r="E183" s="187" t="s">
        <v>1992</v>
      </c>
      <c r="F183" s="188" t="s">
        <v>1993</v>
      </c>
      <c r="G183" s="189" t="s">
        <v>1959</v>
      </c>
      <c r="H183" s="190">
        <v>3.5</v>
      </c>
      <c r="I183" s="191"/>
      <c r="J183" s="192">
        <f>ROUND(I183*H183,2)</f>
        <v>0</v>
      </c>
      <c r="K183" s="193"/>
      <c r="L183" s="38"/>
      <c r="M183" s="194" t="s">
        <v>1</v>
      </c>
      <c r="N183" s="195" t="s">
        <v>42</v>
      </c>
      <c r="O183" s="70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8" t="s">
        <v>153</v>
      </c>
      <c r="AT183" s="198" t="s">
        <v>135</v>
      </c>
      <c r="AU183" s="198" t="s">
        <v>84</v>
      </c>
      <c r="AY183" s="16" t="s">
        <v>132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6" t="s">
        <v>84</v>
      </c>
      <c r="BK183" s="199">
        <f>ROUND(I183*H183,2)</f>
        <v>0</v>
      </c>
      <c r="BL183" s="16" t="s">
        <v>153</v>
      </c>
      <c r="BM183" s="198" t="s">
        <v>291</v>
      </c>
    </row>
    <row r="184" spans="1:65" s="2" customFormat="1" ht="10">
      <c r="A184" s="33"/>
      <c r="B184" s="34"/>
      <c r="C184" s="35"/>
      <c r="D184" s="200" t="s">
        <v>141</v>
      </c>
      <c r="E184" s="35"/>
      <c r="F184" s="201" t="s">
        <v>1993</v>
      </c>
      <c r="G184" s="35"/>
      <c r="H184" s="35"/>
      <c r="I184" s="202"/>
      <c r="J184" s="35"/>
      <c r="K184" s="35"/>
      <c r="L184" s="38"/>
      <c r="M184" s="203"/>
      <c r="N184" s="204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141</v>
      </c>
      <c r="AU184" s="16" t="s">
        <v>84</v>
      </c>
    </row>
    <row r="185" spans="1:65" s="2" customFormat="1" ht="18">
      <c r="A185" s="33"/>
      <c r="B185" s="34"/>
      <c r="C185" s="35"/>
      <c r="D185" s="200" t="s">
        <v>142</v>
      </c>
      <c r="E185" s="35"/>
      <c r="F185" s="205" t="s">
        <v>1947</v>
      </c>
      <c r="G185" s="35"/>
      <c r="H185" s="35"/>
      <c r="I185" s="202"/>
      <c r="J185" s="35"/>
      <c r="K185" s="35"/>
      <c r="L185" s="38"/>
      <c r="M185" s="203"/>
      <c r="N185" s="204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142</v>
      </c>
      <c r="AU185" s="16" t="s">
        <v>84</v>
      </c>
    </row>
    <row r="186" spans="1:65" s="12" customFormat="1" ht="25.9" customHeight="1">
      <c r="B186" s="170"/>
      <c r="C186" s="171"/>
      <c r="D186" s="172" t="s">
        <v>76</v>
      </c>
      <c r="E186" s="173" t="s">
        <v>1944</v>
      </c>
      <c r="F186" s="173" t="s">
        <v>1</v>
      </c>
      <c r="G186" s="171"/>
      <c r="H186" s="171"/>
      <c r="I186" s="174"/>
      <c r="J186" s="175">
        <f>BK186</f>
        <v>0</v>
      </c>
      <c r="K186" s="171"/>
      <c r="L186" s="176"/>
      <c r="M186" s="177"/>
      <c r="N186" s="178"/>
      <c r="O186" s="178"/>
      <c r="P186" s="179">
        <f>SUM(P187:P219)</f>
        <v>0</v>
      </c>
      <c r="Q186" s="178"/>
      <c r="R186" s="179">
        <f>SUM(R187:R219)</f>
        <v>0</v>
      </c>
      <c r="S186" s="178"/>
      <c r="T186" s="180">
        <f>SUM(T187:T219)</f>
        <v>0</v>
      </c>
      <c r="AR186" s="181" t="s">
        <v>84</v>
      </c>
      <c r="AT186" s="182" t="s">
        <v>76</v>
      </c>
      <c r="AU186" s="182" t="s">
        <v>77</v>
      </c>
      <c r="AY186" s="181" t="s">
        <v>132</v>
      </c>
      <c r="BK186" s="183">
        <f>SUM(BK187:BK219)</f>
        <v>0</v>
      </c>
    </row>
    <row r="187" spans="1:65" s="2" customFormat="1" ht="16.5" customHeight="1">
      <c r="A187" s="33"/>
      <c r="B187" s="34"/>
      <c r="C187" s="186" t="s">
        <v>7</v>
      </c>
      <c r="D187" s="186" t="s">
        <v>135</v>
      </c>
      <c r="E187" s="187" t="s">
        <v>1994</v>
      </c>
      <c r="F187" s="188" t="s">
        <v>1995</v>
      </c>
      <c r="G187" s="189" t="s">
        <v>1959</v>
      </c>
      <c r="H187" s="190">
        <v>116.471</v>
      </c>
      <c r="I187" s="191"/>
      <c r="J187" s="192">
        <f>ROUND(I187*H187,2)</f>
        <v>0</v>
      </c>
      <c r="K187" s="193"/>
      <c r="L187" s="38"/>
      <c r="M187" s="194" t="s">
        <v>1</v>
      </c>
      <c r="N187" s="195" t="s">
        <v>42</v>
      </c>
      <c r="O187" s="70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8" t="s">
        <v>153</v>
      </c>
      <c r="AT187" s="198" t="s">
        <v>135</v>
      </c>
      <c r="AU187" s="198" t="s">
        <v>84</v>
      </c>
      <c r="AY187" s="16" t="s">
        <v>132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6" t="s">
        <v>84</v>
      </c>
      <c r="BK187" s="199">
        <f>ROUND(I187*H187,2)</f>
        <v>0</v>
      </c>
      <c r="BL187" s="16" t="s">
        <v>153</v>
      </c>
      <c r="BM187" s="198" t="s">
        <v>294</v>
      </c>
    </row>
    <row r="188" spans="1:65" s="2" customFormat="1" ht="10">
      <c r="A188" s="33"/>
      <c r="B188" s="34"/>
      <c r="C188" s="35"/>
      <c r="D188" s="200" t="s">
        <v>141</v>
      </c>
      <c r="E188" s="35"/>
      <c r="F188" s="201" t="s">
        <v>1995</v>
      </c>
      <c r="G188" s="35"/>
      <c r="H188" s="35"/>
      <c r="I188" s="202"/>
      <c r="J188" s="35"/>
      <c r="K188" s="35"/>
      <c r="L188" s="38"/>
      <c r="M188" s="203"/>
      <c r="N188" s="204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141</v>
      </c>
      <c r="AU188" s="16" t="s">
        <v>84</v>
      </c>
    </row>
    <row r="189" spans="1:65" s="2" customFormat="1" ht="18">
      <c r="A189" s="33"/>
      <c r="B189" s="34"/>
      <c r="C189" s="35"/>
      <c r="D189" s="200" t="s">
        <v>142</v>
      </c>
      <c r="E189" s="35"/>
      <c r="F189" s="205" t="s">
        <v>1996</v>
      </c>
      <c r="G189" s="35"/>
      <c r="H189" s="35"/>
      <c r="I189" s="202"/>
      <c r="J189" s="35"/>
      <c r="K189" s="35"/>
      <c r="L189" s="38"/>
      <c r="M189" s="203"/>
      <c r="N189" s="204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142</v>
      </c>
      <c r="AU189" s="16" t="s">
        <v>84</v>
      </c>
    </row>
    <row r="190" spans="1:65" s="2" customFormat="1" ht="16.5" customHeight="1">
      <c r="A190" s="33"/>
      <c r="B190" s="34"/>
      <c r="C190" s="186" t="s">
        <v>259</v>
      </c>
      <c r="D190" s="186" t="s">
        <v>135</v>
      </c>
      <c r="E190" s="187" t="s">
        <v>1997</v>
      </c>
      <c r="F190" s="188" t="s">
        <v>1998</v>
      </c>
      <c r="G190" s="189" t="s">
        <v>237</v>
      </c>
      <c r="H190" s="190">
        <v>14</v>
      </c>
      <c r="I190" s="191"/>
      <c r="J190" s="192">
        <f>ROUND(I190*H190,2)</f>
        <v>0</v>
      </c>
      <c r="K190" s="193"/>
      <c r="L190" s="38"/>
      <c r="M190" s="194" t="s">
        <v>1</v>
      </c>
      <c r="N190" s="195" t="s">
        <v>42</v>
      </c>
      <c r="O190" s="70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8" t="s">
        <v>153</v>
      </c>
      <c r="AT190" s="198" t="s">
        <v>135</v>
      </c>
      <c r="AU190" s="198" t="s">
        <v>84</v>
      </c>
      <c r="AY190" s="16" t="s">
        <v>132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6" t="s">
        <v>84</v>
      </c>
      <c r="BK190" s="199">
        <f>ROUND(I190*H190,2)</f>
        <v>0</v>
      </c>
      <c r="BL190" s="16" t="s">
        <v>153</v>
      </c>
      <c r="BM190" s="198" t="s">
        <v>298</v>
      </c>
    </row>
    <row r="191" spans="1:65" s="2" customFormat="1" ht="10">
      <c r="A191" s="33"/>
      <c r="B191" s="34"/>
      <c r="C191" s="35"/>
      <c r="D191" s="200" t="s">
        <v>141</v>
      </c>
      <c r="E191" s="35"/>
      <c r="F191" s="201" t="s">
        <v>1998</v>
      </c>
      <c r="G191" s="35"/>
      <c r="H191" s="35"/>
      <c r="I191" s="202"/>
      <c r="J191" s="35"/>
      <c r="K191" s="35"/>
      <c r="L191" s="38"/>
      <c r="M191" s="203"/>
      <c r="N191" s="204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141</v>
      </c>
      <c r="AU191" s="16" t="s">
        <v>84</v>
      </c>
    </row>
    <row r="192" spans="1:65" s="2" customFormat="1" ht="18">
      <c r="A192" s="33"/>
      <c r="B192" s="34"/>
      <c r="C192" s="35"/>
      <c r="D192" s="200" t="s">
        <v>142</v>
      </c>
      <c r="E192" s="35"/>
      <c r="F192" s="205" t="s">
        <v>1999</v>
      </c>
      <c r="G192" s="35"/>
      <c r="H192" s="35"/>
      <c r="I192" s="202"/>
      <c r="J192" s="35"/>
      <c r="K192" s="35"/>
      <c r="L192" s="38"/>
      <c r="M192" s="203"/>
      <c r="N192" s="204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142</v>
      </c>
      <c r="AU192" s="16" t="s">
        <v>84</v>
      </c>
    </row>
    <row r="193" spans="1:65" s="2" customFormat="1" ht="16.5" customHeight="1">
      <c r="A193" s="33"/>
      <c r="B193" s="34"/>
      <c r="C193" s="186" t="s">
        <v>299</v>
      </c>
      <c r="D193" s="186" t="s">
        <v>135</v>
      </c>
      <c r="E193" s="187" t="s">
        <v>2000</v>
      </c>
      <c r="F193" s="188" t="s">
        <v>2001</v>
      </c>
      <c r="G193" s="189" t="s">
        <v>237</v>
      </c>
      <c r="H193" s="190">
        <v>20</v>
      </c>
      <c r="I193" s="191"/>
      <c r="J193" s="192">
        <f>ROUND(I193*H193,2)</f>
        <v>0</v>
      </c>
      <c r="K193" s="193"/>
      <c r="L193" s="38"/>
      <c r="M193" s="194" t="s">
        <v>1</v>
      </c>
      <c r="N193" s="195" t="s">
        <v>42</v>
      </c>
      <c r="O193" s="70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8" t="s">
        <v>153</v>
      </c>
      <c r="AT193" s="198" t="s">
        <v>135</v>
      </c>
      <c r="AU193" s="198" t="s">
        <v>84</v>
      </c>
      <c r="AY193" s="16" t="s">
        <v>132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6" t="s">
        <v>84</v>
      </c>
      <c r="BK193" s="199">
        <f>ROUND(I193*H193,2)</f>
        <v>0</v>
      </c>
      <c r="BL193" s="16" t="s">
        <v>153</v>
      </c>
      <c r="BM193" s="198" t="s">
        <v>302</v>
      </c>
    </row>
    <row r="194" spans="1:65" s="2" customFormat="1" ht="10">
      <c r="A194" s="33"/>
      <c r="B194" s="34"/>
      <c r="C194" s="35"/>
      <c r="D194" s="200" t="s">
        <v>141</v>
      </c>
      <c r="E194" s="35"/>
      <c r="F194" s="201" t="s">
        <v>2001</v>
      </c>
      <c r="G194" s="35"/>
      <c r="H194" s="35"/>
      <c r="I194" s="202"/>
      <c r="J194" s="35"/>
      <c r="K194" s="35"/>
      <c r="L194" s="38"/>
      <c r="M194" s="203"/>
      <c r="N194" s="204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141</v>
      </c>
      <c r="AU194" s="16" t="s">
        <v>84</v>
      </c>
    </row>
    <row r="195" spans="1:65" s="2" customFormat="1" ht="18">
      <c r="A195" s="33"/>
      <c r="B195" s="34"/>
      <c r="C195" s="35"/>
      <c r="D195" s="200" t="s">
        <v>142</v>
      </c>
      <c r="E195" s="35"/>
      <c r="F195" s="205" t="s">
        <v>2002</v>
      </c>
      <c r="G195" s="35"/>
      <c r="H195" s="35"/>
      <c r="I195" s="202"/>
      <c r="J195" s="35"/>
      <c r="K195" s="35"/>
      <c r="L195" s="38"/>
      <c r="M195" s="203"/>
      <c r="N195" s="204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142</v>
      </c>
      <c r="AU195" s="16" t="s">
        <v>84</v>
      </c>
    </row>
    <row r="196" spans="1:65" s="2" customFormat="1" ht="16.5" customHeight="1">
      <c r="A196" s="33"/>
      <c r="B196" s="34"/>
      <c r="C196" s="186" t="s">
        <v>262</v>
      </c>
      <c r="D196" s="186" t="s">
        <v>135</v>
      </c>
      <c r="E196" s="187" t="s">
        <v>2003</v>
      </c>
      <c r="F196" s="188" t="s">
        <v>2004</v>
      </c>
      <c r="G196" s="189" t="s">
        <v>1959</v>
      </c>
      <c r="H196" s="190">
        <v>3</v>
      </c>
      <c r="I196" s="191"/>
      <c r="J196" s="192">
        <f>ROUND(I196*H196,2)</f>
        <v>0</v>
      </c>
      <c r="K196" s="193"/>
      <c r="L196" s="38"/>
      <c r="M196" s="194" t="s">
        <v>1</v>
      </c>
      <c r="N196" s="195" t="s">
        <v>42</v>
      </c>
      <c r="O196" s="70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8" t="s">
        <v>153</v>
      </c>
      <c r="AT196" s="198" t="s">
        <v>135</v>
      </c>
      <c r="AU196" s="198" t="s">
        <v>84</v>
      </c>
      <c r="AY196" s="16" t="s">
        <v>132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6" t="s">
        <v>84</v>
      </c>
      <c r="BK196" s="199">
        <f>ROUND(I196*H196,2)</f>
        <v>0</v>
      </c>
      <c r="BL196" s="16" t="s">
        <v>153</v>
      </c>
      <c r="BM196" s="198" t="s">
        <v>306</v>
      </c>
    </row>
    <row r="197" spans="1:65" s="2" customFormat="1" ht="10">
      <c r="A197" s="33"/>
      <c r="B197" s="34"/>
      <c r="C197" s="35"/>
      <c r="D197" s="200" t="s">
        <v>141</v>
      </c>
      <c r="E197" s="35"/>
      <c r="F197" s="201" t="s">
        <v>2004</v>
      </c>
      <c r="G197" s="35"/>
      <c r="H197" s="35"/>
      <c r="I197" s="202"/>
      <c r="J197" s="35"/>
      <c r="K197" s="35"/>
      <c r="L197" s="38"/>
      <c r="M197" s="203"/>
      <c r="N197" s="204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141</v>
      </c>
      <c r="AU197" s="16" t="s">
        <v>84</v>
      </c>
    </row>
    <row r="198" spans="1:65" s="2" customFormat="1" ht="18">
      <c r="A198" s="33"/>
      <c r="B198" s="34"/>
      <c r="C198" s="35"/>
      <c r="D198" s="200" t="s">
        <v>142</v>
      </c>
      <c r="E198" s="35"/>
      <c r="F198" s="205" t="s">
        <v>2005</v>
      </c>
      <c r="G198" s="35"/>
      <c r="H198" s="35"/>
      <c r="I198" s="202"/>
      <c r="J198" s="35"/>
      <c r="K198" s="35"/>
      <c r="L198" s="38"/>
      <c r="M198" s="203"/>
      <c r="N198" s="204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142</v>
      </c>
      <c r="AU198" s="16" t="s">
        <v>84</v>
      </c>
    </row>
    <row r="199" spans="1:65" s="2" customFormat="1" ht="16.5" customHeight="1">
      <c r="A199" s="33"/>
      <c r="B199" s="34"/>
      <c r="C199" s="186" t="s">
        <v>308</v>
      </c>
      <c r="D199" s="186" t="s">
        <v>135</v>
      </c>
      <c r="E199" s="187" t="s">
        <v>2006</v>
      </c>
      <c r="F199" s="188" t="s">
        <v>2007</v>
      </c>
      <c r="G199" s="189" t="s">
        <v>237</v>
      </c>
      <c r="H199" s="190">
        <v>2</v>
      </c>
      <c r="I199" s="191"/>
      <c r="J199" s="192">
        <f>ROUND(I199*H199,2)</f>
        <v>0</v>
      </c>
      <c r="K199" s="193"/>
      <c r="L199" s="38"/>
      <c r="M199" s="194" t="s">
        <v>1</v>
      </c>
      <c r="N199" s="195" t="s">
        <v>42</v>
      </c>
      <c r="O199" s="70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8" t="s">
        <v>153</v>
      </c>
      <c r="AT199" s="198" t="s">
        <v>135</v>
      </c>
      <c r="AU199" s="198" t="s">
        <v>84</v>
      </c>
      <c r="AY199" s="16" t="s">
        <v>132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6" t="s">
        <v>84</v>
      </c>
      <c r="BK199" s="199">
        <f>ROUND(I199*H199,2)</f>
        <v>0</v>
      </c>
      <c r="BL199" s="16" t="s">
        <v>153</v>
      </c>
      <c r="BM199" s="198" t="s">
        <v>311</v>
      </c>
    </row>
    <row r="200" spans="1:65" s="2" customFormat="1" ht="10">
      <c r="A200" s="33"/>
      <c r="B200" s="34"/>
      <c r="C200" s="35"/>
      <c r="D200" s="200" t="s">
        <v>141</v>
      </c>
      <c r="E200" s="35"/>
      <c r="F200" s="201" t="s">
        <v>2007</v>
      </c>
      <c r="G200" s="35"/>
      <c r="H200" s="35"/>
      <c r="I200" s="202"/>
      <c r="J200" s="35"/>
      <c r="K200" s="35"/>
      <c r="L200" s="38"/>
      <c r="M200" s="203"/>
      <c r="N200" s="204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141</v>
      </c>
      <c r="AU200" s="16" t="s">
        <v>84</v>
      </c>
    </row>
    <row r="201" spans="1:65" s="2" customFormat="1" ht="18">
      <c r="A201" s="33"/>
      <c r="B201" s="34"/>
      <c r="C201" s="35"/>
      <c r="D201" s="200" t="s">
        <v>142</v>
      </c>
      <c r="E201" s="35"/>
      <c r="F201" s="205" t="s">
        <v>2008</v>
      </c>
      <c r="G201" s="35"/>
      <c r="H201" s="35"/>
      <c r="I201" s="202"/>
      <c r="J201" s="35"/>
      <c r="K201" s="35"/>
      <c r="L201" s="38"/>
      <c r="M201" s="203"/>
      <c r="N201" s="204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142</v>
      </c>
      <c r="AU201" s="16" t="s">
        <v>84</v>
      </c>
    </row>
    <row r="202" spans="1:65" s="2" customFormat="1" ht="16.5" customHeight="1">
      <c r="A202" s="33"/>
      <c r="B202" s="34"/>
      <c r="C202" s="186" t="s">
        <v>266</v>
      </c>
      <c r="D202" s="186" t="s">
        <v>135</v>
      </c>
      <c r="E202" s="187" t="s">
        <v>2009</v>
      </c>
      <c r="F202" s="188" t="s">
        <v>2010</v>
      </c>
      <c r="G202" s="189" t="s">
        <v>237</v>
      </c>
      <c r="H202" s="190">
        <v>3</v>
      </c>
      <c r="I202" s="191"/>
      <c r="J202" s="192">
        <f>ROUND(I202*H202,2)</f>
        <v>0</v>
      </c>
      <c r="K202" s="193"/>
      <c r="L202" s="38"/>
      <c r="M202" s="194" t="s">
        <v>1</v>
      </c>
      <c r="N202" s="195" t="s">
        <v>42</v>
      </c>
      <c r="O202" s="70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8" t="s">
        <v>153</v>
      </c>
      <c r="AT202" s="198" t="s">
        <v>135</v>
      </c>
      <c r="AU202" s="198" t="s">
        <v>84</v>
      </c>
      <c r="AY202" s="16" t="s">
        <v>132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6" t="s">
        <v>84</v>
      </c>
      <c r="BK202" s="199">
        <f>ROUND(I202*H202,2)</f>
        <v>0</v>
      </c>
      <c r="BL202" s="16" t="s">
        <v>153</v>
      </c>
      <c r="BM202" s="198" t="s">
        <v>314</v>
      </c>
    </row>
    <row r="203" spans="1:65" s="2" customFormat="1" ht="10">
      <c r="A203" s="33"/>
      <c r="B203" s="34"/>
      <c r="C203" s="35"/>
      <c r="D203" s="200" t="s">
        <v>141</v>
      </c>
      <c r="E203" s="35"/>
      <c r="F203" s="201" t="s">
        <v>2010</v>
      </c>
      <c r="G203" s="35"/>
      <c r="H203" s="35"/>
      <c r="I203" s="202"/>
      <c r="J203" s="35"/>
      <c r="K203" s="35"/>
      <c r="L203" s="38"/>
      <c r="M203" s="203"/>
      <c r="N203" s="204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141</v>
      </c>
      <c r="AU203" s="16" t="s">
        <v>84</v>
      </c>
    </row>
    <row r="204" spans="1:65" s="2" customFormat="1" ht="18">
      <c r="A204" s="33"/>
      <c r="B204" s="34"/>
      <c r="C204" s="35"/>
      <c r="D204" s="200" t="s">
        <v>142</v>
      </c>
      <c r="E204" s="35"/>
      <c r="F204" s="205" t="s">
        <v>2011</v>
      </c>
      <c r="G204" s="35"/>
      <c r="H204" s="35"/>
      <c r="I204" s="202"/>
      <c r="J204" s="35"/>
      <c r="K204" s="35"/>
      <c r="L204" s="38"/>
      <c r="M204" s="203"/>
      <c r="N204" s="204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142</v>
      </c>
      <c r="AU204" s="16" t="s">
        <v>84</v>
      </c>
    </row>
    <row r="205" spans="1:65" s="2" customFormat="1" ht="16.5" customHeight="1">
      <c r="A205" s="33"/>
      <c r="B205" s="34"/>
      <c r="C205" s="186" t="s">
        <v>316</v>
      </c>
      <c r="D205" s="186" t="s">
        <v>135</v>
      </c>
      <c r="E205" s="187" t="s">
        <v>2012</v>
      </c>
      <c r="F205" s="188" t="s">
        <v>2013</v>
      </c>
      <c r="G205" s="189" t="s">
        <v>237</v>
      </c>
      <c r="H205" s="190">
        <v>14</v>
      </c>
      <c r="I205" s="191"/>
      <c r="J205" s="192">
        <f>ROUND(I205*H205,2)</f>
        <v>0</v>
      </c>
      <c r="K205" s="193"/>
      <c r="L205" s="38"/>
      <c r="M205" s="194" t="s">
        <v>1</v>
      </c>
      <c r="N205" s="195" t="s">
        <v>42</v>
      </c>
      <c r="O205" s="70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8" t="s">
        <v>153</v>
      </c>
      <c r="AT205" s="198" t="s">
        <v>135</v>
      </c>
      <c r="AU205" s="198" t="s">
        <v>84</v>
      </c>
      <c r="AY205" s="16" t="s">
        <v>132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6" t="s">
        <v>84</v>
      </c>
      <c r="BK205" s="199">
        <f>ROUND(I205*H205,2)</f>
        <v>0</v>
      </c>
      <c r="BL205" s="16" t="s">
        <v>153</v>
      </c>
      <c r="BM205" s="198" t="s">
        <v>319</v>
      </c>
    </row>
    <row r="206" spans="1:65" s="2" customFormat="1" ht="10">
      <c r="A206" s="33"/>
      <c r="B206" s="34"/>
      <c r="C206" s="35"/>
      <c r="D206" s="200" t="s">
        <v>141</v>
      </c>
      <c r="E206" s="35"/>
      <c r="F206" s="201" t="s">
        <v>2013</v>
      </c>
      <c r="G206" s="35"/>
      <c r="H206" s="35"/>
      <c r="I206" s="202"/>
      <c r="J206" s="35"/>
      <c r="K206" s="35"/>
      <c r="L206" s="38"/>
      <c r="M206" s="203"/>
      <c r="N206" s="204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141</v>
      </c>
      <c r="AU206" s="16" t="s">
        <v>84</v>
      </c>
    </row>
    <row r="207" spans="1:65" s="2" customFormat="1" ht="18">
      <c r="A207" s="33"/>
      <c r="B207" s="34"/>
      <c r="C207" s="35"/>
      <c r="D207" s="200" t="s">
        <v>142</v>
      </c>
      <c r="E207" s="35"/>
      <c r="F207" s="205" t="s">
        <v>2014</v>
      </c>
      <c r="G207" s="35"/>
      <c r="H207" s="35"/>
      <c r="I207" s="202"/>
      <c r="J207" s="35"/>
      <c r="K207" s="35"/>
      <c r="L207" s="38"/>
      <c r="M207" s="203"/>
      <c r="N207" s="204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142</v>
      </c>
      <c r="AU207" s="16" t="s">
        <v>84</v>
      </c>
    </row>
    <row r="208" spans="1:65" s="2" customFormat="1" ht="16.5" customHeight="1">
      <c r="A208" s="33"/>
      <c r="B208" s="34"/>
      <c r="C208" s="186" t="s">
        <v>269</v>
      </c>
      <c r="D208" s="186" t="s">
        <v>135</v>
      </c>
      <c r="E208" s="187" t="s">
        <v>2015</v>
      </c>
      <c r="F208" s="188" t="s">
        <v>2016</v>
      </c>
      <c r="G208" s="189" t="s">
        <v>237</v>
      </c>
      <c r="H208" s="190">
        <v>6</v>
      </c>
      <c r="I208" s="191"/>
      <c r="J208" s="192">
        <f>ROUND(I208*H208,2)</f>
        <v>0</v>
      </c>
      <c r="K208" s="193"/>
      <c r="L208" s="38"/>
      <c r="M208" s="194" t="s">
        <v>1</v>
      </c>
      <c r="N208" s="195" t="s">
        <v>42</v>
      </c>
      <c r="O208" s="70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8" t="s">
        <v>153</v>
      </c>
      <c r="AT208" s="198" t="s">
        <v>135</v>
      </c>
      <c r="AU208" s="198" t="s">
        <v>84</v>
      </c>
      <c r="AY208" s="16" t="s">
        <v>132</v>
      </c>
      <c r="BE208" s="199">
        <f>IF(N208="základní",J208,0)</f>
        <v>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16" t="s">
        <v>84</v>
      </c>
      <c r="BK208" s="199">
        <f>ROUND(I208*H208,2)</f>
        <v>0</v>
      </c>
      <c r="BL208" s="16" t="s">
        <v>153</v>
      </c>
      <c r="BM208" s="198" t="s">
        <v>323</v>
      </c>
    </row>
    <row r="209" spans="1:65" s="2" customFormat="1" ht="10">
      <c r="A209" s="33"/>
      <c r="B209" s="34"/>
      <c r="C209" s="35"/>
      <c r="D209" s="200" t="s">
        <v>141</v>
      </c>
      <c r="E209" s="35"/>
      <c r="F209" s="201" t="s">
        <v>2016</v>
      </c>
      <c r="G209" s="35"/>
      <c r="H209" s="35"/>
      <c r="I209" s="202"/>
      <c r="J209" s="35"/>
      <c r="K209" s="35"/>
      <c r="L209" s="38"/>
      <c r="M209" s="203"/>
      <c r="N209" s="204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141</v>
      </c>
      <c r="AU209" s="16" t="s">
        <v>84</v>
      </c>
    </row>
    <row r="210" spans="1:65" s="2" customFormat="1" ht="18">
      <c r="A210" s="33"/>
      <c r="B210" s="34"/>
      <c r="C210" s="35"/>
      <c r="D210" s="200" t="s">
        <v>142</v>
      </c>
      <c r="E210" s="35"/>
      <c r="F210" s="205" t="s">
        <v>2017</v>
      </c>
      <c r="G210" s="35"/>
      <c r="H210" s="35"/>
      <c r="I210" s="202"/>
      <c r="J210" s="35"/>
      <c r="K210" s="35"/>
      <c r="L210" s="38"/>
      <c r="M210" s="203"/>
      <c r="N210" s="204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142</v>
      </c>
      <c r="AU210" s="16" t="s">
        <v>84</v>
      </c>
    </row>
    <row r="211" spans="1:65" s="2" customFormat="1" ht="16.5" customHeight="1">
      <c r="A211" s="33"/>
      <c r="B211" s="34"/>
      <c r="C211" s="186" t="s">
        <v>324</v>
      </c>
      <c r="D211" s="186" t="s">
        <v>135</v>
      </c>
      <c r="E211" s="187" t="s">
        <v>2018</v>
      </c>
      <c r="F211" s="188" t="s">
        <v>2019</v>
      </c>
      <c r="G211" s="189" t="s">
        <v>1959</v>
      </c>
      <c r="H211" s="190">
        <v>14.85</v>
      </c>
      <c r="I211" s="191"/>
      <c r="J211" s="192">
        <f>ROUND(I211*H211,2)</f>
        <v>0</v>
      </c>
      <c r="K211" s="193"/>
      <c r="L211" s="38"/>
      <c r="M211" s="194" t="s">
        <v>1</v>
      </c>
      <c r="N211" s="195" t="s">
        <v>42</v>
      </c>
      <c r="O211" s="70"/>
      <c r="P211" s="196">
        <f>O211*H211</f>
        <v>0</v>
      </c>
      <c r="Q211" s="196">
        <v>0</v>
      </c>
      <c r="R211" s="196">
        <f>Q211*H211</f>
        <v>0</v>
      </c>
      <c r="S211" s="196">
        <v>0</v>
      </c>
      <c r="T211" s="19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8" t="s">
        <v>153</v>
      </c>
      <c r="AT211" s="198" t="s">
        <v>135</v>
      </c>
      <c r="AU211" s="198" t="s">
        <v>84</v>
      </c>
      <c r="AY211" s="16" t="s">
        <v>132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6" t="s">
        <v>84</v>
      </c>
      <c r="BK211" s="199">
        <f>ROUND(I211*H211,2)</f>
        <v>0</v>
      </c>
      <c r="BL211" s="16" t="s">
        <v>153</v>
      </c>
      <c r="BM211" s="198" t="s">
        <v>327</v>
      </c>
    </row>
    <row r="212" spans="1:65" s="2" customFormat="1" ht="10">
      <c r="A212" s="33"/>
      <c r="B212" s="34"/>
      <c r="C212" s="35"/>
      <c r="D212" s="200" t="s">
        <v>141</v>
      </c>
      <c r="E212" s="35"/>
      <c r="F212" s="201" t="s">
        <v>2019</v>
      </c>
      <c r="G212" s="35"/>
      <c r="H212" s="35"/>
      <c r="I212" s="202"/>
      <c r="J212" s="35"/>
      <c r="K212" s="35"/>
      <c r="L212" s="38"/>
      <c r="M212" s="203"/>
      <c r="N212" s="204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141</v>
      </c>
      <c r="AU212" s="16" t="s">
        <v>84</v>
      </c>
    </row>
    <row r="213" spans="1:65" s="2" customFormat="1" ht="18">
      <c r="A213" s="33"/>
      <c r="B213" s="34"/>
      <c r="C213" s="35"/>
      <c r="D213" s="200" t="s">
        <v>142</v>
      </c>
      <c r="E213" s="35"/>
      <c r="F213" s="205" t="s">
        <v>2020</v>
      </c>
      <c r="G213" s="35"/>
      <c r="H213" s="35"/>
      <c r="I213" s="202"/>
      <c r="J213" s="35"/>
      <c r="K213" s="35"/>
      <c r="L213" s="38"/>
      <c r="M213" s="203"/>
      <c r="N213" s="204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142</v>
      </c>
      <c r="AU213" s="16" t="s">
        <v>84</v>
      </c>
    </row>
    <row r="214" spans="1:65" s="2" customFormat="1" ht="16.5" customHeight="1">
      <c r="A214" s="33"/>
      <c r="B214" s="34"/>
      <c r="C214" s="186" t="s">
        <v>272</v>
      </c>
      <c r="D214" s="186" t="s">
        <v>135</v>
      </c>
      <c r="E214" s="187" t="s">
        <v>2021</v>
      </c>
      <c r="F214" s="188" t="s">
        <v>2022</v>
      </c>
      <c r="G214" s="189" t="s">
        <v>1959</v>
      </c>
      <c r="H214" s="190">
        <v>113.268</v>
      </c>
      <c r="I214" s="191"/>
      <c r="J214" s="192">
        <f>ROUND(I214*H214,2)</f>
        <v>0</v>
      </c>
      <c r="K214" s="193"/>
      <c r="L214" s="38"/>
      <c r="M214" s="194" t="s">
        <v>1</v>
      </c>
      <c r="N214" s="195" t="s">
        <v>42</v>
      </c>
      <c r="O214" s="70"/>
      <c r="P214" s="196">
        <f>O214*H214</f>
        <v>0</v>
      </c>
      <c r="Q214" s="196">
        <v>0</v>
      </c>
      <c r="R214" s="196">
        <f>Q214*H214</f>
        <v>0</v>
      </c>
      <c r="S214" s="196">
        <v>0</v>
      </c>
      <c r="T214" s="197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8" t="s">
        <v>153</v>
      </c>
      <c r="AT214" s="198" t="s">
        <v>135</v>
      </c>
      <c r="AU214" s="198" t="s">
        <v>84</v>
      </c>
      <c r="AY214" s="16" t="s">
        <v>132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6" t="s">
        <v>84</v>
      </c>
      <c r="BK214" s="199">
        <f>ROUND(I214*H214,2)</f>
        <v>0</v>
      </c>
      <c r="BL214" s="16" t="s">
        <v>153</v>
      </c>
      <c r="BM214" s="198" t="s">
        <v>331</v>
      </c>
    </row>
    <row r="215" spans="1:65" s="2" customFormat="1" ht="10">
      <c r="A215" s="33"/>
      <c r="B215" s="34"/>
      <c r="C215" s="35"/>
      <c r="D215" s="200" t="s">
        <v>141</v>
      </c>
      <c r="E215" s="35"/>
      <c r="F215" s="201" t="s">
        <v>2022</v>
      </c>
      <c r="G215" s="35"/>
      <c r="H215" s="35"/>
      <c r="I215" s="202"/>
      <c r="J215" s="35"/>
      <c r="K215" s="35"/>
      <c r="L215" s="38"/>
      <c r="M215" s="203"/>
      <c r="N215" s="204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141</v>
      </c>
      <c r="AU215" s="16" t="s">
        <v>84</v>
      </c>
    </row>
    <row r="216" spans="1:65" s="2" customFormat="1" ht="18">
      <c r="A216" s="33"/>
      <c r="B216" s="34"/>
      <c r="C216" s="35"/>
      <c r="D216" s="200" t="s">
        <v>142</v>
      </c>
      <c r="E216" s="35"/>
      <c r="F216" s="205" t="s">
        <v>1947</v>
      </c>
      <c r="G216" s="35"/>
      <c r="H216" s="35"/>
      <c r="I216" s="202"/>
      <c r="J216" s="35"/>
      <c r="K216" s="35"/>
      <c r="L216" s="38"/>
      <c r="M216" s="203"/>
      <c r="N216" s="204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142</v>
      </c>
      <c r="AU216" s="16" t="s">
        <v>84</v>
      </c>
    </row>
    <row r="217" spans="1:65" s="2" customFormat="1" ht="16.5" customHeight="1">
      <c r="A217" s="33"/>
      <c r="B217" s="34"/>
      <c r="C217" s="186" t="s">
        <v>332</v>
      </c>
      <c r="D217" s="186" t="s">
        <v>135</v>
      </c>
      <c r="E217" s="187" t="s">
        <v>2023</v>
      </c>
      <c r="F217" s="188" t="s">
        <v>2024</v>
      </c>
      <c r="G217" s="189" t="s">
        <v>237</v>
      </c>
      <c r="H217" s="190">
        <v>39.357999999999997</v>
      </c>
      <c r="I217" s="191"/>
      <c r="J217" s="192">
        <f>ROUND(I217*H217,2)</f>
        <v>0</v>
      </c>
      <c r="K217" s="193"/>
      <c r="L217" s="38"/>
      <c r="M217" s="194" t="s">
        <v>1</v>
      </c>
      <c r="N217" s="195" t="s">
        <v>42</v>
      </c>
      <c r="O217" s="70"/>
      <c r="P217" s="196">
        <f>O217*H217</f>
        <v>0</v>
      </c>
      <c r="Q217" s="196">
        <v>0</v>
      </c>
      <c r="R217" s="196">
        <f>Q217*H217</f>
        <v>0</v>
      </c>
      <c r="S217" s="196">
        <v>0</v>
      </c>
      <c r="T217" s="197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8" t="s">
        <v>153</v>
      </c>
      <c r="AT217" s="198" t="s">
        <v>135</v>
      </c>
      <c r="AU217" s="198" t="s">
        <v>84</v>
      </c>
      <c r="AY217" s="16" t="s">
        <v>132</v>
      </c>
      <c r="BE217" s="199">
        <f>IF(N217="základní",J217,0)</f>
        <v>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16" t="s">
        <v>84</v>
      </c>
      <c r="BK217" s="199">
        <f>ROUND(I217*H217,2)</f>
        <v>0</v>
      </c>
      <c r="BL217" s="16" t="s">
        <v>153</v>
      </c>
      <c r="BM217" s="198" t="s">
        <v>335</v>
      </c>
    </row>
    <row r="218" spans="1:65" s="2" customFormat="1" ht="10">
      <c r="A218" s="33"/>
      <c r="B218" s="34"/>
      <c r="C218" s="35"/>
      <c r="D218" s="200" t="s">
        <v>141</v>
      </c>
      <c r="E218" s="35"/>
      <c r="F218" s="201" t="s">
        <v>2024</v>
      </c>
      <c r="G218" s="35"/>
      <c r="H218" s="35"/>
      <c r="I218" s="202"/>
      <c r="J218" s="35"/>
      <c r="K218" s="35"/>
      <c r="L218" s="38"/>
      <c r="M218" s="203"/>
      <c r="N218" s="204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141</v>
      </c>
      <c r="AU218" s="16" t="s">
        <v>84</v>
      </c>
    </row>
    <row r="219" spans="1:65" s="2" customFormat="1" ht="18">
      <c r="A219" s="33"/>
      <c r="B219" s="34"/>
      <c r="C219" s="35"/>
      <c r="D219" s="200" t="s">
        <v>142</v>
      </c>
      <c r="E219" s="35"/>
      <c r="F219" s="205" t="s">
        <v>2025</v>
      </c>
      <c r="G219" s="35"/>
      <c r="H219" s="35"/>
      <c r="I219" s="202"/>
      <c r="J219" s="35"/>
      <c r="K219" s="35"/>
      <c r="L219" s="38"/>
      <c r="M219" s="203"/>
      <c r="N219" s="204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142</v>
      </c>
      <c r="AU219" s="16" t="s">
        <v>84</v>
      </c>
    </row>
    <row r="220" spans="1:65" s="12" customFormat="1" ht="25.9" customHeight="1">
      <c r="B220" s="170"/>
      <c r="C220" s="171"/>
      <c r="D220" s="172" t="s">
        <v>76</v>
      </c>
      <c r="E220" s="173" t="s">
        <v>1944</v>
      </c>
      <c r="F220" s="173" t="s">
        <v>1</v>
      </c>
      <c r="G220" s="171"/>
      <c r="H220" s="171"/>
      <c r="I220" s="174"/>
      <c r="J220" s="175">
        <f>BK220</f>
        <v>0</v>
      </c>
      <c r="K220" s="171"/>
      <c r="L220" s="176"/>
      <c r="M220" s="177"/>
      <c r="N220" s="178"/>
      <c r="O220" s="178"/>
      <c r="P220" s="179">
        <f>SUM(P221:P265)</f>
        <v>0</v>
      </c>
      <c r="Q220" s="178"/>
      <c r="R220" s="179">
        <f>SUM(R221:R265)</f>
        <v>0</v>
      </c>
      <c r="S220" s="178"/>
      <c r="T220" s="180">
        <f>SUM(T221:T265)</f>
        <v>0</v>
      </c>
      <c r="AR220" s="181" t="s">
        <v>84</v>
      </c>
      <c r="AT220" s="182" t="s">
        <v>76</v>
      </c>
      <c r="AU220" s="182" t="s">
        <v>77</v>
      </c>
      <c r="AY220" s="181" t="s">
        <v>132</v>
      </c>
      <c r="BK220" s="183">
        <f>SUM(BK221:BK265)</f>
        <v>0</v>
      </c>
    </row>
    <row r="221" spans="1:65" s="2" customFormat="1" ht="16.5" customHeight="1">
      <c r="A221" s="33"/>
      <c r="B221" s="34"/>
      <c r="C221" s="186" t="s">
        <v>276</v>
      </c>
      <c r="D221" s="186" t="s">
        <v>135</v>
      </c>
      <c r="E221" s="187" t="s">
        <v>2026</v>
      </c>
      <c r="F221" s="188" t="s">
        <v>2027</v>
      </c>
      <c r="G221" s="189" t="s">
        <v>237</v>
      </c>
      <c r="H221" s="190">
        <v>14.358000000000001</v>
      </c>
      <c r="I221" s="191"/>
      <c r="J221" s="192">
        <f>ROUND(I221*H221,2)</f>
        <v>0</v>
      </c>
      <c r="K221" s="193"/>
      <c r="L221" s="38"/>
      <c r="M221" s="194" t="s">
        <v>1</v>
      </c>
      <c r="N221" s="195" t="s">
        <v>42</v>
      </c>
      <c r="O221" s="70"/>
      <c r="P221" s="196">
        <f>O221*H221</f>
        <v>0</v>
      </c>
      <c r="Q221" s="196">
        <v>0</v>
      </c>
      <c r="R221" s="196">
        <f>Q221*H221</f>
        <v>0</v>
      </c>
      <c r="S221" s="196">
        <v>0</v>
      </c>
      <c r="T221" s="197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8" t="s">
        <v>153</v>
      </c>
      <c r="AT221" s="198" t="s">
        <v>135</v>
      </c>
      <c r="AU221" s="198" t="s">
        <v>84</v>
      </c>
      <c r="AY221" s="16" t="s">
        <v>132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6" t="s">
        <v>84</v>
      </c>
      <c r="BK221" s="199">
        <f>ROUND(I221*H221,2)</f>
        <v>0</v>
      </c>
      <c r="BL221" s="16" t="s">
        <v>153</v>
      </c>
      <c r="BM221" s="198" t="s">
        <v>340</v>
      </c>
    </row>
    <row r="222" spans="1:65" s="2" customFormat="1" ht="10">
      <c r="A222" s="33"/>
      <c r="B222" s="34"/>
      <c r="C222" s="35"/>
      <c r="D222" s="200" t="s">
        <v>141</v>
      </c>
      <c r="E222" s="35"/>
      <c r="F222" s="201" t="s">
        <v>2027</v>
      </c>
      <c r="G222" s="35"/>
      <c r="H222" s="35"/>
      <c r="I222" s="202"/>
      <c r="J222" s="35"/>
      <c r="K222" s="35"/>
      <c r="L222" s="38"/>
      <c r="M222" s="203"/>
      <c r="N222" s="204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141</v>
      </c>
      <c r="AU222" s="16" t="s">
        <v>84</v>
      </c>
    </row>
    <row r="223" spans="1:65" s="2" customFormat="1" ht="18">
      <c r="A223" s="33"/>
      <c r="B223" s="34"/>
      <c r="C223" s="35"/>
      <c r="D223" s="200" t="s">
        <v>142</v>
      </c>
      <c r="E223" s="35"/>
      <c r="F223" s="205" t="s">
        <v>2028</v>
      </c>
      <c r="G223" s="35"/>
      <c r="H223" s="35"/>
      <c r="I223" s="202"/>
      <c r="J223" s="35"/>
      <c r="K223" s="35"/>
      <c r="L223" s="38"/>
      <c r="M223" s="203"/>
      <c r="N223" s="204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142</v>
      </c>
      <c r="AU223" s="16" t="s">
        <v>84</v>
      </c>
    </row>
    <row r="224" spans="1:65" s="2" customFormat="1" ht="16.5" customHeight="1">
      <c r="A224" s="33"/>
      <c r="B224" s="34"/>
      <c r="C224" s="186" t="s">
        <v>342</v>
      </c>
      <c r="D224" s="186" t="s">
        <v>135</v>
      </c>
      <c r="E224" s="187" t="s">
        <v>2029</v>
      </c>
      <c r="F224" s="188" t="s">
        <v>2030</v>
      </c>
      <c r="G224" s="189" t="s">
        <v>1959</v>
      </c>
      <c r="H224" s="190">
        <v>68.093000000000004</v>
      </c>
      <c r="I224" s="191"/>
      <c r="J224" s="192">
        <f>ROUND(I224*H224,2)</f>
        <v>0</v>
      </c>
      <c r="K224" s="193"/>
      <c r="L224" s="38"/>
      <c r="M224" s="194" t="s">
        <v>1</v>
      </c>
      <c r="N224" s="195" t="s">
        <v>42</v>
      </c>
      <c r="O224" s="70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8" t="s">
        <v>153</v>
      </c>
      <c r="AT224" s="198" t="s">
        <v>135</v>
      </c>
      <c r="AU224" s="198" t="s">
        <v>84</v>
      </c>
      <c r="AY224" s="16" t="s">
        <v>132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6" t="s">
        <v>84</v>
      </c>
      <c r="BK224" s="199">
        <f>ROUND(I224*H224,2)</f>
        <v>0</v>
      </c>
      <c r="BL224" s="16" t="s">
        <v>153</v>
      </c>
      <c r="BM224" s="198" t="s">
        <v>345</v>
      </c>
    </row>
    <row r="225" spans="1:65" s="2" customFormat="1" ht="10">
      <c r="A225" s="33"/>
      <c r="B225" s="34"/>
      <c r="C225" s="35"/>
      <c r="D225" s="200" t="s">
        <v>141</v>
      </c>
      <c r="E225" s="35"/>
      <c r="F225" s="201" t="s">
        <v>2030</v>
      </c>
      <c r="G225" s="35"/>
      <c r="H225" s="35"/>
      <c r="I225" s="202"/>
      <c r="J225" s="35"/>
      <c r="K225" s="35"/>
      <c r="L225" s="38"/>
      <c r="M225" s="203"/>
      <c r="N225" s="204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141</v>
      </c>
      <c r="AU225" s="16" t="s">
        <v>84</v>
      </c>
    </row>
    <row r="226" spans="1:65" s="2" customFormat="1" ht="18">
      <c r="A226" s="33"/>
      <c r="B226" s="34"/>
      <c r="C226" s="35"/>
      <c r="D226" s="200" t="s">
        <v>142</v>
      </c>
      <c r="E226" s="35"/>
      <c r="F226" s="205" t="s">
        <v>2031</v>
      </c>
      <c r="G226" s="35"/>
      <c r="H226" s="35"/>
      <c r="I226" s="202"/>
      <c r="J226" s="35"/>
      <c r="K226" s="35"/>
      <c r="L226" s="38"/>
      <c r="M226" s="203"/>
      <c r="N226" s="204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142</v>
      </c>
      <c r="AU226" s="16" t="s">
        <v>84</v>
      </c>
    </row>
    <row r="227" spans="1:65" s="2" customFormat="1" ht="16.5" customHeight="1">
      <c r="A227" s="33"/>
      <c r="B227" s="34"/>
      <c r="C227" s="186" t="s">
        <v>280</v>
      </c>
      <c r="D227" s="186" t="s">
        <v>135</v>
      </c>
      <c r="E227" s="187" t="s">
        <v>2032</v>
      </c>
      <c r="F227" s="188" t="s">
        <v>2033</v>
      </c>
      <c r="G227" s="189" t="s">
        <v>237</v>
      </c>
      <c r="H227" s="190">
        <v>52.07</v>
      </c>
      <c r="I227" s="191"/>
      <c r="J227" s="192">
        <f>ROUND(I227*H227,2)</f>
        <v>0</v>
      </c>
      <c r="K227" s="193"/>
      <c r="L227" s="38"/>
      <c r="M227" s="194" t="s">
        <v>1</v>
      </c>
      <c r="N227" s="195" t="s">
        <v>42</v>
      </c>
      <c r="O227" s="70"/>
      <c r="P227" s="196">
        <f>O227*H227</f>
        <v>0</v>
      </c>
      <c r="Q227" s="196">
        <v>0</v>
      </c>
      <c r="R227" s="196">
        <f>Q227*H227</f>
        <v>0</v>
      </c>
      <c r="S227" s="196">
        <v>0</v>
      </c>
      <c r="T227" s="197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8" t="s">
        <v>153</v>
      </c>
      <c r="AT227" s="198" t="s">
        <v>135</v>
      </c>
      <c r="AU227" s="198" t="s">
        <v>84</v>
      </c>
      <c r="AY227" s="16" t="s">
        <v>132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6" t="s">
        <v>84</v>
      </c>
      <c r="BK227" s="199">
        <f>ROUND(I227*H227,2)</f>
        <v>0</v>
      </c>
      <c r="BL227" s="16" t="s">
        <v>153</v>
      </c>
      <c r="BM227" s="198" t="s">
        <v>348</v>
      </c>
    </row>
    <row r="228" spans="1:65" s="2" customFormat="1" ht="10">
      <c r="A228" s="33"/>
      <c r="B228" s="34"/>
      <c r="C228" s="35"/>
      <c r="D228" s="200" t="s">
        <v>141</v>
      </c>
      <c r="E228" s="35"/>
      <c r="F228" s="201" t="s">
        <v>2033</v>
      </c>
      <c r="G228" s="35"/>
      <c r="H228" s="35"/>
      <c r="I228" s="202"/>
      <c r="J228" s="35"/>
      <c r="K228" s="35"/>
      <c r="L228" s="38"/>
      <c r="M228" s="203"/>
      <c r="N228" s="204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141</v>
      </c>
      <c r="AU228" s="16" t="s">
        <v>84</v>
      </c>
    </row>
    <row r="229" spans="1:65" s="2" customFormat="1" ht="18">
      <c r="A229" s="33"/>
      <c r="B229" s="34"/>
      <c r="C229" s="35"/>
      <c r="D229" s="200" t="s">
        <v>142</v>
      </c>
      <c r="E229" s="35"/>
      <c r="F229" s="205" t="s">
        <v>1947</v>
      </c>
      <c r="G229" s="35"/>
      <c r="H229" s="35"/>
      <c r="I229" s="202"/>
      <c r="J229" s="35"/>
      <c r="K229" s="35"/>
      <c r="L229" s="38"/>
      <c r="M229" s="203"/>
      <c r="N229" s="204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142</v>
      </c>
      <c r="AU229" s="16" t="s">
        <v>84</v>
      </c>
    </row>
    <row r="230" spans="1:65" s="2" customFormat="1" ht="16.5" customHeight="1">
      <c r="A230" s="33"/>
      <c r="B230" s="34"/>
      <c r="C230" s="186" t="s">
        <v>349</v>
      </c>
      <c r="D230" s="186" t="s">
        <v>135</v>
      </c>
      <c r="E230" s="187" t="s">
        <v>2034</v>
      </c>
      <c r="F230" s="188" t="s">
        <v>2035</v>
      </c>
      <c r="G230" s="189" t="s">
        <v>237</v>
      </c>
      <c r="H230" s="190">
        <v>3</v>
      </c>
      <c r="I230" s="191"/>
      <c r="J230" s="192">
        <f>ROUND(I230*H230,2)</f>
        <v>0</v>
      </c>
      <c r="K230" s="193"/>
      <c r="L230" s="38"/>
      <c r="M230" s="194" t="s">
        <v>1</v>
      </c>
      <c r="N230" s="195" t="s">
        <v>42</v>
      </c>
      <c r="O230" s="70"/>
      <c r="P230" s="196">
        <f>O230*H230</f>
        <v>0</v>
      </c>
      <c r="Q230" s="196">
        <v>0</v>
      </c>
      <c r="R230" s="196">
        <f>Q230*H230</f>
        <v>0</v>
      </c>
      <c r="S230" s="196">
        <v>0</v>
      </c>
      <c r="T230" s="197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8" t="s">
        <v>153</v>
      </c>
      <c r="AT230" s="198" t="s">
        <v>135</v>
      </c>
      <c r="AU230" s="198" t="s">
        <v>84</v>
      </c>
      <c r="AY230" s="16" t="s">
        <v>132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6" t="s">
        <v>84</v>
      </c>
      <c r="BK230" s="199">
        <f>ROUND(I230*H230,2)</f>
        <v>0</v>
      </c>
      <c r="BL230" s="16" t="s">
        <v>153</v>
      </c>
      <c r="BM230" s="198" t="s">
        <v>352</v>
      </c>
    </row>
    <row r="231" spans="1:65" s="2" customFormat="1" ht="10">
      <c r="A231" s="33"/>
      <c r="B231" s="34"/>
      <c r="C231" s="35"/>
      <c r="D231" s="200" t="s">
        <v>141</v>
      </c>
      <c r="E231" s="35"/>
      <c r="F231" s="201" t="s">
        <v>2035</v>
      </c>
      <c r="G231" s="35"/>
      <c r="H231" s="35"/>
      <c r="I231" s="202"/>
      <c r="J231" s="35"/>
      <c r="K231" s="35"/>
      <c r="L231" s="38"/>
      <c r="M231" s="203"/>
      <c r="N231" s="204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141</v>
      </c>
      <c r="AU231" s="16" t="s">
        <v>84</v>
      </c>
    </row>
    <row r="232" spans="1:65" s="2" customFormat="1" ht="18">
      <c r="A232" s="33"/>
      <c r="B232" s="34"/>
      <c r="C232" s="35"/>
      <c r="D232" s="200" t="s">
        <v>142</v>
      </c>
      <c r="E232" s="35"/>
      <c r="F232" s="205" t="s">
        <v>1947</v>
      </c>
      <c r="G232" s="35"/>
      <c r="H232" s="35"/>
      <c r="I232" s="202"/>
      <c r="J232" s="35"/>
      <c r="K232" s="35"/>
      <c r="L232" s="38"/>
      <c r="M232" s="203"/>
      <c r="N232" s="204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142</v>
      </c>
      <c r="AU232" s="16" t="s">
        <v>84</v>
      </c>
    </row>
    <row r="233" spans="1:65" s="2" customFormat="1" ht="16.5" customHeight="1">
      <c r="A233" s="33"/>
      <c r="B233" s="34"/>
      <c r="C233" s="186" t="s">
        <v>283</v>
      </c>
      <c r="D233" s="186" t="s">
        <v>135</v>
      </c>
      <c r="E233" s="187" t="s">
        <v>2036</v>
      </c>
      <c r="F233" s="188" t="s">
        <v>2037</v>
      </c>
      <c r="G233" s="189" t="s">
        <v>237</v>
      </c>
      <c r="H233" s="190">
        <v>3</v>
      </c>
      <c r="I233" s="191"/>
      <c r="J233" s="192">
        <f>ROUND(I233*H233,2)</f>
        <v>0</v>
      </c>
      <c r="K233" s="193"/>
      <c r="L233" s="38"/>
      <c r="M233" s="194" t="s">
        <v>1</v>
      </c>
      <c r="N233" s="195" t="s">
        <v>42</v>
      </c>
      <c r="O233" s="70"/>
      <c r="P233" s="196">
        <f>O233*H233</f>
        <v>0</v>
      </c>
      <c r="Q233" s="196">
        <v>0</v>
      </c>
      <c r="R233" s="196">
        <f>Q233*H233</f>
        <v>0</v>
      </c>
      <c r="S233" s="196">
        <v>0</v>
      </c>
      <c r="T233" s="197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8" t="s">
        <v>153</v>
      </c>
      <c r="AT233" s="198" t="s">
        <v>135</v>
      </c>
      <c r="AU233" s="198" t="s">
        <v>84</v>
      </c>
      <c r="AY233" s="16" t="s">
        <v>132</v>
      </c>
      <c r="BE233" s="199">
        <f>IF(N233="základní",J233,0)</f>
        <v>0</v>
      </c>
      <c r="BF233" s="199">
        <f>IF(N233="snížená",J233,0)</f>
        <v>0</v>
      </c>
      <c r="BG233" s="199">
        <f>IF(N233="zákl. přenesená",J233,0)</f>
        <v>0</v>
      </c>
      <c r="BH233" s="199">
        <f>IF(N233="sníž. přenesená",J233,0)</f>
        <v>0</v>
      </c>
      <c r="BI233" s="199">
        <f>IF(N233="nulová",J233,0)</f>
        <v>0</v>
      </c>
      <c r="BJ233" s="16" t="s">
        <v>84</v>
      </c>
      <c r="BK233" s="199">
        <f>ROUND(I233*H233,2)</f>
        <v>0</v>
      </c>
      <c r="BL233" s="16" t="s">
        <v>153</v>
      </c>
      <c r="BM233" s="198" t="s">
        <v>353</v>
      </c>
    </row>
    <row r="234" spans="1:65" s="2" customFormat="1" ht="10">
      <c r="A234" s="33"/>
      <c r="B234" s="34"/>
      <c r="C234" s="35"/>
      <c r="D234" s="200" t="s">
        <v>141</v>
      </c>
      <c r="E234" s="35"/>
      <c r="F234" s="201" t="s">
        <v>2037</v>
      </c>
      <c r="G234" s="35"/>
      <c r="H234" s="35"/>
      <c r="I234" s="202"/>
      <c r="J234" s="35"/>
      <c r="K234" s="35"/>
      <c r="L234" s="38"/>
      <c r="M234" s="203"/>
      <c r="N234" s="204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141</v>
      </c>
      <c r="AU234" s="16" t="s">
        <v>84</v>
      </c>
    </row>
    <row r="235" spans="1:65" s="2" customFormat="1" ht="18">
      <c r="A235" s="33"/>
      <c r="B235" s="34"/>
      <c r="C235" s="35"/>
      <c r="D235" s="200" t="s">
        <v>142</v>
      </c>
      <c r="E235" s="35"/>
      <c r="F235" s="205" t="s">
        <v>2038</v>
      </c>
      <c r="G235" s="35"/>
      <c r="H235" s="35"/>
      <c r="I235" s="202"/>
      <c r="J235" s="35"/>
      <c r="K235" s="35"/>
      <c r="L235" s="38"/>
      <c r="M235" s="203"/>
      <c r="N235" s="204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142</v>
      </c>
      <c r="AU235" s="16" t="s">
        <v>84</v>
      </c>
    </row>
    <row r="236" spans="1:65" s="2" customFormat="1" ht="16.5" customHeight="1">
      <c r="A236" s="33"/>
      <c r="B236" s="34"/>
      <c r="C236" s="186" t="s">
        <v>354</v>
      </c>
      <c r="D236" s="186" t="s">
        <v>135</v>
      </c>
      <c r="E236" s="187" t="s">
        <v>2039</v>
      </c>
      <c r="F236" s="188" t="s">
        <v>2040</v>
      </c>
      <c r="G236" s="189" t="s">
        <v>237</v>
      </c>
      <c r="H236" s="190">
        <v>3</v>
      </c>
      <c r="I236" s="191"/>
      <c r="J236" s="192">
        <f>ROUND(I236*H236,2)</f>
        <v>0</v>
      </c>
      <c r="K236" s="193"/>
      <c r="L236" s="38"/>
      <c r="M236" s="194" t="s">
        <v>1</v>
      </c>
      <c r="N236" s="195" t="s">
        <v>42</v>
      </c>
      <c r="O236" s="70"/>
      <c r="P236" s="196">
        <f>O236*H236</f>
        <v>0</v>
      </c>
      <c r="Q236" s="196">
        <v>0</v>
      </c>
      <c r="R236" s="196">
        <f>Q236*H236</f>
        <v>0</v>
      </c>
      <c r="S236" s="196">
        <v>0</v>
      </c>
      <c r="T236" s="19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8" t="s">
        <v>153</v>
      </c>
      <c r="AT236" s="198" t="s">
        <v>135</v>
      </c>
      <c r="AU236" s="198" t="s">
        <v>84</v>
      </c>
      <c r="AY236" s="16" t="s">
        <v>132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6" t="s">
        <v>84</v>
      </c>
      <c r="BK236" s="199">
        <f>ROUND(I236*H236,2)</f>
        <v>0</v>
      </c>
      <c r="BL236" s="16" t="s">
        <v>153</v>
      </c>
      <c r="BM236" s="198" t="s">
        <v>357</v>
      </c>
    </row>
    <row r="237" spans="1:65" s="2" customFormat="1" ht="10">
      <c r="A237" s="33"/>
      <c r="B237" s="34"/>
      <c r="C237" s="35"/>
      <c r="D237" s="200" t="s">
        <v>141</v>
      </c>
      <c r="E237" s="35"/>
      <c r="F237" s="201" t="s">
        <v>2040</v>
      </c>
      <c r="G237" s="35"/>
      <c r="H237" s="35"/>
      <c r="I237" s="202"/>
      <c r="J237" s="35"/>
      <c r="K237" s="35"/>
      <c r="L237" s="38"/>
      <c r="M237" s="203"/>
      <c r="N237" s="204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141</v>
      </c>
      <c r="AU237" s="16" t="s">
        <v>84</v>
      </c>
    </row>
    <row r="238" spans="1:65" s="2" customFormat="1" ht="18">
      <c r="A238" s="33"/>
      <c r="B238" s="34"/>
      <c r="C238" s="35"/>
      <c r="D238" s="200" t="s">
        <v>142</v>
      </c>
      <c r="E238" s="35"/>
      <c r="F238" s="205" t="s">
        <v>2041</v>
      </c>
      <c r="G238" s="35"/>
      <c r="H238" s="35"/>
      <c r="I238" s="202"/>
      <c r="J238" s="35"/>
      <c r="K238" s="35"/>
      <c r="L238" s="38"/>
      <c r="M238" s="203"/>
      <c r="N238" s="204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142</v>
      </c>
      <c r="AU238" s="16" t="s">
        <v>84</v>
      </c>
    </row>
    <row r="239" spans="1:65" s="2" customFormat="1" ht="16.5" customHeight="1">
      <c r="A239" s="33"/>
      <c r="B239" s="34"/>
      <c r="C239" s="186" t="s">
        <v>288</v>
      </c>
      <c r="D239" s="186" t="s">
        <v>135</v>
      </c>
      <c r="E239" s="187" t="s">
        <v>2042</v>
      </c>
      <c r="F239" s="188" t="s">
        <v>2043</v>
      </c>
      <c r="G239" s="189" t="s">
        <v>237</v>
      </c>
      <c r="H239" s="190">
        <v>3</v>
      </c>
      <c r="I239" s="191"/>
      <c r="J239" s="192">
        <f>ROUND(I239*H239,2)</f>
        <v>0</v>
      </c>
      <c r="K239" s="193"/>
      <c r="L239" s="38"/>
      <c r="M239" s="194" t="s">
        <v>1</v>
      </c>
      <c r="N239" s="195" t="s">
        <v>42</v>
      </c>
      <c r="O239" s="70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8" t="s">
        <v>153</v>
      </c>
      <c r="AT239" s="198" t="s">
        <v>135</v>
      </c>
      <c r="AU239" s="198" t="s">
        <v>84</v>
      </c>
      <c r="AY239" s="16" t="s">
        <v>132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6" t="s">
        <v>84</v>
      </c>
      <c r="BK239" s="199">
        <f>ROUND(I239*H239,2)</f>
        <v>0</v>
      </c>
      <c r="BL239" s="16" t="s">
        <v>153</v>
      </c>
      <c r="BM239" s="198" t="s">
        <v>360</v>
      </c>
    </row>
    <row r="240" spans="1:65" s="2" customFormat="1" ht="10">
      <c r="A240" s="33"/>
      <c r="B240" s="34"/>
      <c r="C240" s="35"/>
      <c r="D240" s="200" t="s">
        <v>141</v>
      </c>
      <c r="E240" s="35"/>
      <c r="F240" s="201" t="s">
        <v>2043</v>
      </c>
      <c r="G240" s="35"/>
      <c r="H240" s="35"/>
      <c r="I240" s="202"/>
      <c r="J240" s="35"/>
      <c r="K240" s="35"/>
      <c r="L240" s="38"/>
      <c r="M240" s="203"/>
      <c r="N240" s="204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141</v>
      </c>
      <c r="AU240" s="16" t="s">
        <v>84</v>
      </c>
    </row>
    <row r="241" spans="1:65" s="2" customFormat="1" ht="18">
      <c r="A241" s="33"/>
      <c r="B241" s="34"/>
      <c r="C241" s="35"/>
      <c r="D241" s="200" t="s">
        <v>142</v>
      </c>
      <c r="E241" s="35"/>
      <c r="F241" s="205" t="s">
        <v>2044</v>
      </c>
      <c r="G241" s="35"/>
      <c r="H241" s="35"/>
      <c r="I241" s="202"/>
      <c r="J241" s="35"/>
      <c r="K241" s="35"/>
      <c r="L241" s="38"/>
      <c r="M241" s="203"/>
      <c r="N241" s="204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142</v>
      </c>
      <c r="AU241" s="16" t="s">
        <v>84</v>
      </c>
    </row>
    <row r="242" spans="1:65" s="2" customFormat="1" ht="16.5" customHeight="1">
      <c r="A242" s="33"/>
      <c r="B242" s="34"/>
      <c r="C242" s="186" t="s">
        <v>361</v>
      </c>
      <c r="D242" s="186" t="s">
        <v>135</v>
      </c>
      <c r="E242" s="187" t="s">
        <v>2045</v>
      </c>
      <c r="F242" s="188" t="s">
        <v>2046</v>
      </c>
      <c r="G242" s="189" t="s">
        <v>237</v>
      </c>
      <c r="H242" s="190">
        <v>1</v>
      </c>
      <c r="I242" s="191"/>
      <c r="J242" s="192">
        <f>ROUND(I242*H242,2)</f>
        <v>0</v>
      </c>
      <c r="K242" s="193"/>
      <c r="L242" s="38"/>
      <c r="M242" s="194" t="s">
        <v>1</v>
      </c>
      <c r="N242" s="195" t="s">
        <v>42</v>
      </c>
      <c r="O242" s="70"/>
      <c r="P242" s="196">
        <f>O242*H242</f>
        <v>0</v>
      </c>
      <c r="Q242" s="196">
        <v>0</v>
      </c>
      <c r="R242" s="196">
        <f>Q242*H242</f>
        <v>0</v>
      </c>
      <c r="S242" s="196">
        <v>0</v>
      </c>
      <c r="T242" s="197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8" t="s">
        <v>153</v>
      </c>
      <c r="AT242" s="198" t="s">
        <v>135</v>
      </c>
      <c r="AU242" s="198" t="s">
        <v>84</v>
      </c>
      <c r="AY242" s="16" t="s">
        <v>132</v>
      </c>
      <c r="BE242" s="199">
        <f>IF(N242="základní",J242,0)</f>
        <v>0</v>
      </c>
      <c r="BF242" s="199">
        <f>IF(N242="snížená",J242,0)</f>
        <v>0</v>
      </c>
      <c r="BG242" s="199">
        <f>IF(N242="zákl. přenesená",J242,0)</f>
        <v>0</v>
      </c>
      <c r="BH242" s="199">
        <f>IF(N242="sníž. přenesená",J242,0)</f>
        <v>0</v>
      </c>
      <c r="BI242" s="199">
        <f>IF(N242="nulová",J242,0)</f>
        <v>0</v>
      </c>
      <c r="BJ242" s="16" t="s">
        <v>84</v>
      </c>
      <c r="BK242" s="199">
        <f>ROUND(I242*H242,2)</f>
        <v>0</v>
      </c>
      <c r="BL242" s="16" t="s">
        <v>153</v>
      </c>
      <c r="BM242" s="198" t="s">
        <v>364</v>
      </c>
    </row>
    <row r="243" spans="1:65" s="2" customFormat="1" ht="10">
      <c r="A243" s="33"/>
      <c r="B243" s="34"/>
      <c r="C243" s="35"/>
      <c r="D243" s="200" t="s">
        <v>141</v>
      </c>
      <c r="E243" s="35"/>
      <c r="F243" s="201" t="s">
        <v>2046</v>
      </c>
      <c r="G243" s="35"/>
      <c r="H243" s="35"/>
      <c r="I243" s="202"/>
      <c r="J243" s="35"/>
      <c r="K243" s="35"/>
      <c r="L243" s="38"/>
      <c r="M243" s="203"/>
      <c r="N243" s="204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141</v>
      </c>
      <c r="AU243" s="16" t="s">
        <v>84</v>
      </c>
    </row>
    <row r="244" spans="1:65" s="2" customFormat="1" ht="18">
      <c r="A244" s="33"/>
      <c r="B244" s="34"/>
      <c r="C244" s="35"/>
      <c r="D244" s="200" t="s">
        <v>142</v>
      </c>
      <c r="E244" s="35"/>
      <c r="F244" s="205" t="s">
        <v>2047</v>
      </c>
      <c r="G244" s="35"/>
      <c r="H244" s="35"/>
      <c r="I244" s="202"/>
      <c r="J244" s="35"/>
      <c r="K244" s="35"/>
      <c r="L244" s="38"/>
      <c r="M244" s="203"/>
      <c r="N244" s="204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142</v>
      </c>
      <c r="AU244" s="16" t="s">
        <v>84</v>
      </c>
    </row>
    <row r="245" spans="1:65" s="2" customFormat="1" ht="16.5" customHeight="1">
      <c r="A245" s="33"/>
      <c r="B245" s="34"/>
      <c r="C245" s="186" t="s">
        <v>291</v>
      </c>
      <c r="D245" s="186" t="s">
        <v>135</v>
      </c>
      <c r="E245" s="187" t="s">
        <v>2048</v>
      </c>
      <c r="F245" s="188" t="s">
        <v>2046</v>
      </c>
      <c r="G245" s="189" t="s">
        <v>237</v>
      </c>
      <c r="H245" s="190">
        <v>1</v>
      </c>
      <c r="I245" s="191"/>
      <c r="J245" s="192">
        <f>ROUND(I245*H245,2)</f>
        <v>0</v>
      </c>
      <c r="K245" s="193"/>
      <c r="L245" s="38"/>
      <c r="M245" s="194" t="s">
        <v>1</v>
      </c>
      <c r="N245" s="195" t="s">
        <v>42</v>
      </c>
      <c r="O245" s="70"/>
      <c r="P245" s="196">
        <f>O245*H245</f>
        <v>0</v>
      </c>
      <c r="Q245" s="196">
        <v>0</v>
      </c>
      <c r="R245" s="196">
        <f>Q245*H245</f>
        <v>0</v>
      </c>
      <c r="S245" s="196">
        <v>0</v>
      </c>
      <c r="T245" s="197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8" t="s">
        <v>153</v>
      </c>
      <c r="AT245" s="198" t="s">
        <v>135</v>
      </c>
      <c r="AU245" s="198" t="s">
        <v>84</v>
      </c>
      <c r="AY245" s="16" t="s">
        <v>132</v>
      </c>
      <c r="BE245" s="199">
        <f>IF(N245="základní",J245,0)</f>
        <v>0</v>
      </c>
      <c r="BF245" s="199">
        <f>IF(N245="snížená",J245,0)</f>
        <v>0</v>
      </c>
      <c r="BG245" s="199">
        <f>IF(N245="zákl. přenesená",J245,0)</f>
        <v>0</v>
      </c>
      <c r="BH245" s="199">
        <f>IF(N245="sníž. přenesená",J245,0)</f>
        <v>0</v>
      </c>
      <c r="BI245" s="199">
        <f>IF(N245="nulová",J245,0)</f>
        <v>0</v>
      </c>
      <c r="BJ245" s="16" t="s">
        <v>84</v>
      </c>
      <c r="BK245" s="199">
        <f>ROUND(I245*H245,2)</f>
        <v>0</v>
      </c>
      <c r="BL245" s="16" t="s">
        <v>153</v>
      </c>
      <c r="BM245" s="198" t="s">
        <v>367</v>
      </c>
    </row>
    <row r="246" spans="1:65" s="2" customFormat="1" ht="10">
      <c r="A246" s="33"/>
      <c r="B246" s="34"/>
      <c r="C246" s="35"/>
      <c r="D246" s="200" t="s">
        <v>141</v>
      </c>
      <c r="E246" s="35"/>
      <c r="F246" s="201" t="s">
        <v>2046</v>
      </c>
      <c r="G246" s="35"/>
      <c r="H246" s="35"/>
      <c r="I246" s="202"/>
      <c r="J246" s="35"/>
      <c r="K246" s="35"/>
      <c r="L246" s="38"/>
      <c r="M246" s="203"/>
      <c r="N246" s="204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141</v>
      </c>
      <c r="AU246" s="16" t="s">
        <v>84</v>
      </c>
    </row>
    <row r="247" spans="1:65" s="2" customFormat="1" ht="18">
      <c r="A247" s="33"/>
      <c r="B247" s="34"/>
      <c r="C247" s="35"/>
      <c r="D247" s="200" t="s">
        <v>142</v>
      </c>
      <c r="E247" s="35"/>
      <c r="F247" s="205" t="s">
        <v>2049</v>
      </c>
      <c r="G247" s="35"/>
      <c r="H247" s="35"/>
      <c r="I247" s="202"/>
      <c r="J247" s="35"/>
      <c r="K247" s="35"/>
      <c r="L247" s="38"/>
      <c r="M247" s="203"/>
      <c r="N247" s="204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142</v>
      </c>
      <c r="AU247" s="16" t="s">
        <v>84</v>
      </c>
    </row>
    <row r="248" spans="1:65" s="2" customFormat="1" ht="16.5" customHeight="1">
      <c r="A248" s="33"/>
      <c r="B248" s="34"/>
      <c r="C248" s="186" t="s">
        <v>368</v>
      </c>
      <c r="D248" s="186" t="s">
        <v>135</v>
      </c>
      <c r="E248" s="187" t="s">
        <v>2050</v>
      </c>
      <c r="F248" s="188" t="s">
        <v>2051</v>
      </c>
      <c r="G248" s="189" t="s">
        <v>237</v>
      </c>
      <c r="H248" s="190">
        <v>3</v>
      </c>
      <c r="I248" s="191"/>
      <c r="J248" s="192">
        <f>ROUND(I248*H248,2)</f>
        <v>0</v>
      </c>
      <c r="K248" s="193"/>
      <c r="L248" s="38"/>
      <c r="M248" s="194" t="s">
        <v>1</v>
      </c>
      <c r="N248" s="195" t="s">
        <v>42</v>
      </c>
      <c r="O248" s="70"/>
      <c r="P248" s="196">
        <f>O248*H248</f>
        <v>0</v>
      </c>
      <c r="Q248" s="196">
        <v>0</v>
      </c>
      <c r="R248" s="196">
        <f>Q248*H248</f>
        <v>0</v>
      </c>
      <c r="S248" s="196">
        <v>0</v>
      </c>
      <c r="T248" s="197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8" t="s">
        <v>153</v>
      </c>
      <c r="AT248" s="198" t="s">
        <v>135</v>
      </c>
      <c r="AU248" s="198" t="s">
        <v>84</v>
      </c>
      <c r="AY248" s="16" t="s">
        <v>132</v>
      </c>
      <c r="BE248" s="199">
        <f>IF(N248="základní",J248,0)</f>
        <v>0</v>
      </c>
      <c r="BF248" s="199">
        <f>IF(N248="snížená",J248,0)</f>
        <v>0</v>
      </c>
      <c r="BG248" s="199">
        <f>IF(N248="zákl. přenesená",J248,0)</f>
        <v>0</v>
      </c>
      <c r="BH248" s="199">
        <f>IF(N248="sníž. přenesená",J248,0)</f>
        <v>0</v>
      </c>
      <c r="BI248" s="199">
        <f>IF(N248="nulová",J248,0)</f>
        <v>0</v>
      </c>
      <c r="BJ248" s="16" t="s">
        <v>84</v>
      </c>
      <c r="BK248" s="199">
        <f>ROUND(I248*H248,2)</f>
        <v>0</v>
      </c>
      <c r="BL248" s="16" t="s">
        <v>153</v>
      </c>
      <c r="BM248" s="198" t="s">
        <v>371</v>
      </c>
    </row>
    <row r="249" spans="1:65" s="2" customFormat="1" ht="10">
      <c r="A249" s="33"/>
      <c r="B249" s="34"/>
      <c r="C249" s="35"/>
      <c r="D249" s="200" t="s">
        <v>141</v>
      </c>
      <c r="E249" s="35"/>
      <c r="F249" s="201" t="s">
        <v>2051</v>
      </c>
      <c r="G249" s="35"/>
      <c r="H249" s="35"/>
      <c r="I249" s="202"/>
      <c r="J249" s="35"/>
      <c r="K249" s="35"/>
      <c r="L249" s="38"/>
      <c r="M249" s="203"/>
      <c r="N249" s="204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141</v>
      </c>
      <c r="AU249" s="16" t="s">
        <v>84</v>
      </c>
    </row>
    <row r="250" spans="1:65" s="2" customFormat="1" ht="18">
      <c r="A250" s="33"/>
      <c r="B250" s="34"/>
      <c r="C250" s="35"/>
      <c r="D250" s="200" t="s">
        <v>142</v>
      </c>
      <c r="E250" s="35"/>
      <c r="F250" s="205" t="s">
        <v>2052</v>
      </c>
      <c r="G250" s="35"/>
      <c r="H250" s="35"/>
      <c r="I250" s="202"/>
      <c r="J250" s="35"/>
      <c r="K250" s="35"/>
      <c r="L250" s="38"/>
      <c r="M250" s="203"/>
      <c r="N250" s="204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142</v>
      </c>
      <c r="AU250" s="16" t="s">
        <v>84</v>
      </c>
    </row>
    <row r="251" spans="1:65" s="2" customFormat="1" ht="16.5" customHeight="1">
      <c r="A251" s="33"/>
      <c r="B251" s="34"/>
      <c r="C251" s="186" t="s">
        <v>294</v>
      </c>
      <c r="D251" s="186" t="s">
        <v>135</v>
      </c>
      <c r="E251" s="187" t="s">
        <v>2053</v>
      </c>
      <c r="F251" s="188" t="s">
        <v>2054</v>
      </c>
      <c r="G251" s="189" t="s">
        <v>237</v>
      </c>
      <c r="H251" s="190">
        <v>9</v>
      </c>
      <c r="I251" s="191"/>
      <c r="J251" s="192">
        <f>ROUND(I251*H251,2)</f>
        <v>0</v>
      </c>
      <c r="K251" s="193"/>
      <c r="L251" s="38"/>
      <c r="M251" s="194" t="s">
        <v>1</v>
      </c>
      <c r="N251" s="195" t="s">
        <v>42</v>
      </c>
      <c r="O251" s="70"/>
      <c r="P251" s="196">
        <f>O251*H251</f>
        <v>0</v>
      </c>
      <c r="Q251" s="196">
        <v>0</v>
      </c>
      <c r="R251" s="196">
        <f>Q251*H251</f>
        <v>0</v>
      </c>
      <c r="S251" s="196">
        <v>0</v>
      </c>
      <c r="T251" s="197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8" t="s">
        <v>153</v>
      </c>
      <c r="AT251" s="198" t="s">
        <v>135</v>
      </c>
      <c r="AU251" s="198" t="s">
        <v>84</v>
      </c>
      <c r="AY251" s="16" t="s">
        <v>132</v>
      </c>
      <c r="BE251" s="199">
        <f>IF(N251="základní",J251,0)</f>
        <v>0</v>
      </c>
      <c r="BF251" s="199">
        <f>IF(N251="snížená",J251,0)</f>
        <v>0</v>
      </c>
      <c r="BG251" s="199">
        <f>IF(N251="zákl. přenesená",J251,0)</f>
        <v>0</v>
      </c>
      <c r="BH251" s="199">
        <f>IF(N251="sníž. přenesená",J251,0)</f>
        <v>0</v>
      </c>
      <c r="BI251" s="199">
        <f>IF(N251="nulová",J251,0)</f>
        <v>0</v>
      </c>
      <c r="BJ251" s="16" t="s">
        <v>84</v>
      </c>
      <c r="BK251" s="199">
        <f>ROUND(I251*H251,2)</f>
        <v>0</v>
      </c>
      <c r="BL251" s="16" t="s">
        <v>153</v>
      </c>
      <c r="BM251" s="198" t="s">
        <v>376</v>
      </c>
    </row>
    <row r="252" spans="1:65" s="2" customFormat="1" ht="10">
      <c r="A252" s="33"/>
      <c r="B252" s="34"/>
      <c r="C252" s="35"/>
      <c r="D252" s="200" t="s">
        <v>141</v>
      </c>
      <c r="E252" s="35"/>
      <c r="F252" s="201" t="s">
        <v>2054</v>
      </c>
      <c r="G252" s="35"/>
      <c r="H252" s="35"/>
      <c r="I252" s="202"/>
      <c r="J252" s="35"/>
      <c r="K252" s="35"/>
      <c r="L252" s="38"/>
      <c r="M252" s="203"/>
      <c r="N252" s="204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141</v>
      </c>
      <c r="AU252" s="16" t="s">
        <v>84</v>
      </c>
    </row>
    <row r="253" spans="1:65" s="2" customFormat="1" ht="18">
      <c r="A253" s="33"/>
      <c r="B253" s="34"/>
      <c r="C253" s="35"/>
      <c r="D253" s="200" t="s">
        <v>142</v>
      </c>
      <c r="E253" s="35"/>
      <c r="F253" s="205" t="s">
        <v>2055</v>
      </c>
      <c r="G253" s="35"/>
      <c r="H253" s="35"/>
      <c r="I253" s="202"/>
      <c r="J253" s="35"/>
      <c r="K253" s="35"/>
      <c r="L253" s="38"/>
      <c r="M253" s="203"/>
      <c r="N253" s="204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142</v>
      </c>
      <c r="AU253" s="16" t="s">
        <v>84</v>
      </c>
    </row>
    <row r="254" spans="1:65" s="2" customFormat="1" ht="16.5" customHeight="1">
      <c r="A254" s="33"/>
      <c r="B254" s="34"/>
      <c r="C254" s="186" t="s">
        <v>377</v>
      </c>
      <c r="D254" s="186" t="s">
        <v>135</v>
      </c>
      <c r="E254" s="187" t="s">
        <v>2056</v>
      </c>
      <c r="F254" s="188" t="s">
        <v>2057</v>
      </c>
      <c r="G254" s="189" t="s">
        <v>237</v>
      </c>
      <c r="H254" s="190">
        <v>3</v>
      </c>
      <c r="I254" s="191"/>
      <c r="J254" s="192">
        <f>ROUND(I254*H254,2)</f>
        <v>0</v>
      </c>
      <c r="K254" s="193"/>
      <c r="L254" s="38"/>
      <c r="M254" s="194" t="s">
        <v>1</v>
      </c>
      <c r="N254" s="195" t="s">
        <v>42</v>
      </c>
      <c r="O254" s="70"/>
      <c r="P254" s="196">
        <f>O254*H254</f>
        <v>0</v>
      </c>
      <c r="Q254" s="196">
        <v>0</v>
      </c>
      <c r="R254" s="196">
        <f>Q254*H254</f>
        <v>0</v>
      </c>
      <c r="S254" s="196">
        <v>0</v>
      </c>
      <c r="T254" s="197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8" t="s">
        <v>153</v>
      </c>
      <c r="AT254" s="198" t="s">
        <v>135</v>
      </c>
      <c r="AU254" s="198" t="s">
        <v>84</v>
      </c>
      <c r="AY254" s="16" t="s">
        <v>132</v>
      </c>
      <c r="BE254" s="199">
        <f>IF(N254="základní",J254,0)</f>
        <v>0</v>
      </c>
      <c r="BF254" s="199">
        <f>IF(N254="snížená",J254,0)</f>
        <v>0</v>
      </c>
      <c r="BG254" s="199">
        <f>IF(N254="zákl. přenesená",J254,0)</f>
        <v>0</v>
      </c>
      <c r="BH254" s="199">
        <f>IF(N254="sníž. přenesená",J254,0)</f>
        <v>0</v>
      </c>
      <c r="BI254" s="199">
        <f>IF(N254="nulová",J254,0)</f>
        <v>0</v>
      </c>
      <c r="BJ254" s="16" t="s">
        <v>84</v>
      </c>
      <c r="BK254" s="199">
        <f>ROUND(I254*H254,2)</f>
        <v>0</v>
      </c>
      <c r="BL254" s="16" t="s">
        <v>153</v>
      </c>
      <c r="BM254" s="198" t="s">
        <v>380</v>
      </c>
    </row>
    <row r="255" spans="1:65" s="2" customFormat="1" ht="10">
      <c r="A255" s="33"/>
      <c r="B255" s="34"/>
      <c r="C255" s="35"/>
      <c r="D255" s="200" t="s">
        <v>141</v>
      </c>
      <c r="E255" s="35"/>
      <c r="F255" s="201" t="s">
        <v>2057</v>
      </c>
      <c r="G255" s="35"/>
      <c r="H255" s="35"/>
      <c r="I255" s="202"/>
      <c r="J255" s="35"/>
      <c r="K255" s="35"/>
      <c r="L255" s="38"/>
      <c r="M255" s="203"/>
      <c r="N255" s="204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141</v>
      </c>
      <c r="AU255" s="16" t="s">
        <v>84</v>
      </c>
    </row>
    <row r="256" spans="1:65" s="2" customFormat="1" ht="18">
      <c r="A256" s="33"/>
      <c r="B256" s="34"/>
      <c r="C256" s="35"/>
      <c r="D256" s="200" t="s">
        <v>142</v>
      </c>
      <c r="E256" s="35"/>
      <c r="F256" s="205" t="s">
        <v>2058</v>
      </c>
      <c r="G256" s="35"/>
      <c r="H256" s="35"/>
      <c r="I256" s="202"/>
      <c r="J256" s="35"/>
      <c r="K256" s="35"/>
      <c r="L256" s="38"/>
      <c r="M256" s="203"/>
      <c r="N256" s="204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142</v>
      </c>
      <c r="AU256" s="16" t="s">
        <v>84</v>
      </c>
    </row>
    <row r="257" spans="1:65" s="2" customFormat="1" ht="16.5" customHeight="1">
      <c r="A257" s="33"/>
      <c r="B257" s="34"/>
      <c r="C257" s="186" t="s">
        <v>298</v>
      </c>
      <c r="D257" s="186" t="s">
        <v>135</v>
      </c>
      <c r="E257" s="187" t="s">
        <v>2059</v>
      </c>
      <c r="F257" s="188" t="s">
        <v>2060</v>
      </c>
      <c r="G257" s="189" t="s">
        <v>1959</v>
      </c>
      <c r="H257" s="190">
        <v>74.902000000000001</v>
      </c>
      <c r="I257" s="191"/>
      <c r="J257" s="192">
        <f>ROUND(I257*H257,2)</f>
        <v>0</v>
      </c>
      <c r="K257" s="193"/>
      <c r="L257" s="38"/>
      <c r="M257" s="194" t="s">
        <v>1</v>
      </c>
      <c r="N257" s="195" t="s">
        <v>42</v>
      </c>
      <c r="O257" s="70"/>
      <c r="P257" s="196">
        <f>O257*H257</f>
        <v>0</v>
      </c>
      <c r="Q257" s="196">
        <v>0</v>
      </c>
      <c r="R257" s="196">
        <f>Q257*H257</f>
        <v>0</v>
      </c>
      <c r="S257" s="196">
        <v>0</v>
      </c>
      <c r="T257" s="197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8" t="s">
        <v>153</v>
      </c>
      <c r="AT257" s="198" t="s">
        <v>135</v>
      </c>
      <c r="AU257" s="198" t="s">
        <v>84</v>
      </c>
      <c r="AY257" s="16" t="s">
        <v>132</v>
      </c>
      <c r="BE257" s="199">
        <f>IF(N257="základní",J257,0)</f>
        <v>0</v>
      </c>
      <c r="BF257" s="199">
        <f>IF(N257="snížená",J257,0)</f>
        <v>0</v>
      </c>
      <c r="BG257" s="199">
        <f>IF(N257="zákl. přenesená",J257,0)</f>
        <v>0</v>
      </c>
      <c r="BH257" s="199">
        <f>IF(N257="sníž. přenesená",J257,0)</f>
        <v>0</v>
      </c>
      <c r="BI257" s="199">
        <f>IF(N257="nulová",J257,0)</f>
        <v>0</v>
      </c>
      <c r="BJ257" s="16" t="s">
        <v>84</v>
      </c>
      <c r="BK257" s="199">
        <f>ROUND(I257*H257,2)</f>
        <v>0</v>
      </c>
      <c r="BL257" s="16" t="s">
        <v>153</v>
      </c>
      <c r="BM257" s="198" t="s">
        <v>383</v>
      </c>
    </row>
    <row r="258" spans="1:65" s="2" customFormat="1" ht="10">
      <c r="A258" s="33"/>
      <c r="B258" s="34"/>
      <c r="C258" s="35"/>
      <c r="D258" s="200" t="s">
        <v>141</v>
      </c>
      <c r="E258" s="35"/>
      <c r="F258" s="201" t="s">
        <v>2060</v>
      </c>
      <c r="G258" s="35"/>
      <c r="H258" s="35"/>
      <c r="I258" s="202"/>
      <c r="J258" s="35"/>
      <c r="K258" s="35"/>
      <c r="L258" s="38"/>
      <c r="M258" s="203"/>
      <c r="N258" s="204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141</v>
      </c>
      <c r="AU258" s="16" t="s">
        <v>84</v>
      </c>
    </row>
    <row r="259" spans="1:65" s="2" customFormat="1" ht="18">
      <c r="A259" s="33"/>
      <c r="B259" s="34"/>
      <c r="C259" s="35"/>
      <c r="D259" s="200" t="s">
        <v>142</v>
      </c>
      <c r="E259" s="35"/>
      <c r="F259" s="205" t="s">
        <v>2061</v>
      </c>
      <c r="G259" s="35"/>
      <c r="H259" s="35"/>
      <c r="I259" s="202"/>
      <c r="J259" s="35"/>
      <c r="K259" s="35"/>
      <c r="L259" s="38"/>
      <c r="M259" s="203"/>
      <c r="N259" s="204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142</v>
      </c>
      <c r="AU259" s="16" t="s">
        <v>84</v>
      </c>
    </row>
    <row r="260" spans="1:65" s="2" customFormat="1" ht="16.5" customHeight="1">
      <c r="A260" s="33"/>
      <c r="B260" s="34"/>
      <c r="C260" s="186" t="s">
        <v>388</v>
      </c>
      <c r="D260" s="186" t="s">
        <v>135</v>
      </c>
      <c r="E260" s="187" t="s">
        <v>2062</v>
      </c>
      <c r="F260" s="188" t="s">
        <v>2063</v>
      </c>
      <c r="G260" s="189" t="s">
        <v>237</v>
      </c>
      <c r="H260" s="190">
        <v>1</v>
      </c>
      <c r="I260" s="191"/>
      <c r="J260" s="192">
        <f>ROUND(I260*H260,2)</f>
        <v>0</v>
      </c>
      <c r="K260" s="193"/>
      <c r="L260" s="38"/>
      <c r="M260" s="194" t="s">
        <v>1</v>
      </c>
      <c r="N260" s="195" t="s">
        <v>42</v>
      </c>
      <c r="O260" s="70"/>
      <c r="P260" s="196">
        <f>O260*H260</f>
        <v>0</v>
      </c>
      <c r="Q260" s="196">
        <v>0</v>
      </c>
      <c r="R260" s="196">
        <f>Q260*H260</f>
        <v>0</v>
      </c>
      <c r="S260" s="196">
        <v>0</v>
      </c>
      <c r="T260" s="197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8" t="s">
        <v>153</v>
      </c>
      <c r="AT260" s="198" t="s">
        <v>135</v>
      </c>
      <c r="AU260" s="198" t="s">
        <v>84</v>
      </c>
      <c r="AY260" s="16" t="s">
        <v>132</v>
      </c>
      <c r="BE260" s="199">
        <f>IF(N260="základní",J260,0)</f>
        <v>0</v>
      </c>
      <c r="BF260" s="199">
        <f>IF(N260="snížená",J260,0)</f>
        <v>0</v>
      </c>
      <c r="BG260" s="199">
        <f>IF(N260="zákl. přenesená",J260,0)</f>
        <v>0</v>
      </c>
      <c r="BH260" s="199">
        <f>IF(N260="sníž. přenesená",J260,0)</f>
        <v>0</v>
      </c>
      <c r="BI260" s="199">
        <f>IF(N260="nulová",J260,0)</f>
        <v>0</v>
      </c>
      <c r="BJ260" s="16" t="s">
        <v>84</v>
      </c>
      <c r="BK260" s="199">
        <f>ROUND(I260*H260,2)</f>
        <v>0</v>
      </c>
      <c r="BL260" s="16" t="s">
        <v>153</v>
      </c>
      <c r="BM260" s="198" t="s">
        <v>391</v>
      </c>
    </row>
    <row r="261" spans="1:65" s="2" customFormat="1" ht="10">
      <c r="A261" s="33"/>
      <c r="B261" s="34"/>
      <c r="C261" s="35"/>
      <c r="D261" s="200" t="s">
        <v>141</v>
      </c>
      <c r="E261" s="35"/>
      <c r="F261" s="201" t="s">
        <v>2063</v>
      </c>
      <c r="G261" s="35"/>
      <c r="H261" s="35"/>
      <c r="I261" s="202"/>
      <c r="J261" s="35"/>
      <c r="K261" s="35"/>
      <c r="L261" s="38"/>
      <c r="M261" s="203"/>
      <c r="N261" s="204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141</v>
      </c>
      <c r="AU261" s="16" t="s">
        <v>84</v>
      </c>
    </row>
    <row r="262" spans="1:65" s="2" customFormat="1" ht="18">
      <c r="A262" s="33"/>
      <c r="B262" s="34"/>
      <c r="C262" s="35"/>
      <c r="D262" s="200" t="s">
        <v>142</v>
      </c>
      <c r="E262" s="35"/>
      <c r="F262" s="205" t="s">
        <v>2064</v>
      </c>
      <c r="G262" s="35"/>
      <c r="H262" s="35"/>
      <c r="I262" s="202"/>
      <c r="J262" s="35"/>
      <c r="K262" s="35"/>
      <c r="L262" s="38"/>
      <c r="M262" s="203"/>
      <c r="N262" s="204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142</v>
      </c>
      <c r="AU262" s="16" t="s">
        <v>84</v>
      </c>
    </row>
    <row r="263" spans="1:65" s="2" customFormat="1" ht="16.5" customHeight="1">
      <c r="A263" s="33"/>
      <c r="B263" s="34"/>
      <c r="C263" s="186" t="s">
        <v>302</v>
      </c>
      <c r="D263" s="186" t="s">
        <v>135</v>
      </c>
      <c r="E263" s="187" t="s">
        <v>2065</v>
      </c>
      <c r="F263" s="188" t="s">
        <v>2066</v>
      </c>
      <c r="G263" s="189" t="s">
        <v>237</v>
      </c>
      <c r="H263" s="190">
        <v>36.712000000000003</v>
      </c>
      <c r="I263" s="191"/>
      <c r="J263" s="192">
        <f>ROUND(I263*H263,2)</f>
        <v>0</v>
      </c>
      <c r="K263" s="193"/>
      <c r="L263" s="38"/>
      <c r="M263" s="194" t="s">
        <v>1</v>
      </c>
      <c r="N263" s="195" t="s">
        <v>42</v>
      </c>
      <c r="O263" s="70"/>
      <c r="P263" s="196">
        <f>O263*H263</f>
        <v>0</v>
      </c>
      <c r="Q263" s="196">
        <v>0</v>
      </c>
      <c r="R263" s="196">
        <f>Q263*H263</f>
        <v>0</v>
      </c>
      <c r="S263" s="196">
        <v>0</v>
      </c>
      <c r="T263" s="197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8" t="s">
        <v>153</v>
      </c>
      <c r="AT263" s="198" t="s">
        <v>135</v>
      </c>
      <c r="AU263" s="198" t="s">
        <v>84</v>
      </c>
      <c r="AY263" s="16" t="s">
        <v>132</v>
      </c>
      <c r="BE263" s="199">
        <f>IF(N263="základní",J263,0)</f>
        <v>0</v>
      </c>
      <c r="BF263" s="199">
        <f>IF(N263="snížená",J263,0)</f>
        <v>0</v>
      </c>
      <c r="BG263" s="199">
        <f>IF(N263="zákl. přenesená",J263,0)</f>
        <v>0</v>
      </c>
      <c r="BH263" s="199">
        <f>IF(N263="sníž. přenesená",J263,0)</f>
        <v>0</v>
      </c>
      <c r="BI263" s="199">
        <f>IF(N263="nulová",J263,0)</f>
        <v>0</v>
      </c>
      <c r="BJ263" s="16" t="s">
        <v>84</v>
      </c>
      <c r="BK263" s="199">
        <f>ROUND(I263*H263,2)</f>
        <v>0</v>
      </c>
      <c r="BL263" s="16" t="s">
        <v>153</v>
      </c>
      <c r="BM263" s="198" t="s">
        <v>395</v>
      </c>
    </row>
    <row r="264" spans="1:65" s="2" customFormat="1" ht="10">
      <c r="A264" s="33"/>
      <c r="B264" s="34"/>
      <c r="C264" s="35"/>
      <c r="D264" s="200" t="s">
        <v>141</v>
      </c>
      <c r="E264" s="35"/>
      <c r="F264" s="201" t="s">
        <v>2066</v>
      </c>
      <c r="G264" s="35"/>
      <c r="H264" s="35"/>
      <c r="I264" s="202"/>
      <c r="J264" s="35"/>
      <c r="K264" s="35"/>
      <c r="L264" s="38"/>
      <c r="M264" s="203"/>
      <c r="N264" s="204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141</v>
      </c>
      <c r="AU264" s="16" t="s">
        <v>84</v>
      </c>
    </row>
    <row r="265" spans="1:65" s="2" customFormat="1" ht="18">
      <c r="A265" s="33"/>
      <c r="B265" s="34"/>
      <c r="C265" s="35"/>
      <c r="D265" s="200" t="s">
        <v>142</v>
      </c>
      <c r="E265" s="35"/>
      <c r="F265" s="205" t="s">
        <v>2067</v>
      </c>
      <c r="G265" s="35"/>
      <c r="H265" s="35"/>
      <c r="I265" s="202"/>
      <c r="J265" s="35"/>
      <c r="K265" s="35"/>
      <c r="L265" s="38"/>
      <c r="M265" s="203"/>
      <c r="N265" s="204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142</v>
      </c>
      <c r="AU265" s="16" t="s">
        <v>84</v>
      </c>
    </row>
    <row r="266" spans="1:65" s="12" customFormat="1" ht="25.9" customHeight="1">
      <c r="B266" s="170"/>
      <c r="C266" s="171"/>
      <c r="D266" s="172" t="s">
        <v>76</v>
      </c>
      <c r="E266" s="173" t="s">
        <v>1944</v>
      </c>
      <c r="F266" s="173" t="s">
        <v>1</v>
      </c>
      <c r="G266" s="171"/>
      <c r="H266" s="171"/>
      <c r="I266" s="174"/>
      <c r="J266" s="175">
        <f>BK266</f>
        <v>0</v>
      </c>
      <c r="K266" s="171"/>
      <c r="L266" s="176"/>
      <c r="M266" s="177"/>
      <c r="N266" s="178"/>
      <c r="O266" s="178"/>
      <c r="P266" s="179">
        <f>SUM(P267:P284)</f>
        <v>0</v>
      </c>
      <c r="Q266" s="178"/>
      <c r="R266" s="179">
        <f>SUM(R267:R284)</f>
        <v>0</v>
      </c>
      <c r="S266" s="178"/>
      <c r="T266" s="180">
        <f>SUM(T267:T284)</f>
        <v>0</v>
      </c>
      <c r="AR266" s="181" t="s">
        <v>84</v>
      </c>
      <c r="AT266" s="182" t="s">
        <v>76</v>
      </c>
      <c r="AU266" s="182" t="s">
        <v>77</v>
      </c>
      <c r="AY266" s="181" t="s">
        <v>132</v>
      </c>
      <c r="BK266" s="183">
        <f>SUM(BK267:BK284)</f>
        <v>0</v>
      </c>
    </row>
    <row r="267" spans="1:65" s="2" customFormat="1" ht="16.5" customHeight="1">
      <c r="A267" s="33"/>
      <c r="B267" s="34"/>
      <c r="C267" s="186" t="s">
        <v>396</v>
      </c>
      <c r="D267" s="186" t="s">
        <v>135</v>
      </c>
      <c r="E267" s="187" t="s">
        <v>2068</v>
      </c>
      <c r="F267" s="188" t="s">
        <v>2069</v>
      </c>
      <c r="G267" s="189" t="s">
        <v>226</v>
      </c>
      <c r="H267" s="190">
        <v>156.27500000000001</v>
      </c>
      <c r="I267" s="191"/>
      <c r="J267" s="192">
        <f>ROUND(I267*H267,2)</f>
        <v>0</v>
      </c>
      <c r="K267" s="193"/>
      <c r="L267" s="38"/>
      <c r="M267" s="194" t="s">
        <v>1</v>
      </c>
      <c r="N267" s="195" t="s">
        <v>42</v>
      </c>
      <c r="O267" s="70"/>
      <c r="P267" s="196">
        <f>O267*H267</f>
        <v>0</v>
      </c>
      <c r="Q267" s="196">
        <v>0</v>
      </c>
      <c r="R267" s="196">
        <f>Q267*H267</f>
        <v>0</v>
      </c>
      <c r="S267" s="196">
        <v>0</v>
      </c>
      <c r="T267" s="197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98" t="s">
        <v>153</v>
      </c>
      <c r="AT267" s="198" t="s">
        <v>135</v>
      </c>
      <c r="AU267" s="198" t="s">
        <v>84</v>
      </c>
      <c r="AY267" s="16" t="s">
        <v>132</v>
      </c>
      <c r="BE267" s="199">
        <f>IF(N267="základní",J267,0)</f>
        <v>0</v>
      </c>
      <c r="BF267" s="199">
        <f>IF(N267="snížená",J267,0)</f>
        <v>0</v>
      </c>
      <c r="BG267" s="199">
        <f>IF(N267="zákl. přenesená",J267,0)</f>
        <v>0</v>
      </c>
      <c r="BH267" s="199">
        <f>IF(N267="sníž. přenesená",J267,0)</f>
        <v>0</v>
      </c>
      <c r="BI267" s="199">
        <f>IF(N267="nulová",J267,0)</f>
        <v>0</v>
      </c>
      <c r="BJ267" s="16" t="s">
        <v>84</v>
      </c>
      <c r="BK267" s="199">
        <f>ROUND(I267*H267,2)</f>
        <v>0</v>
      </c>
      <c r="BL267" s="16" t="s">
        <v>153</v>
      </c>
      <c r="BM267" s="198" t="s">
        <v>399</v>
      </c>
    </row>
    <row r="268" spans="1:65" s="2" customFormat="1" ht="10">
      <c r="A268" s="33"/>
      <c r="B268" s="34"/>
      <c r="C268" s="35"/>
      <c r="D268" s="200" t="s">
        <v>141</v>
      </c>
      <c r="E268" s="35"/>
      <c r="F268" s="201" t="s">
        <v>2069</v>
      </c>
      <c r="G268" s="35"/>
      <c r="H268" s="35"/>
      <c r="I268" s="202"/>
      <c r="J268" s="35"/>
      <c r="K268" s="35"/>
      <c r="L268" s="38"/>
      <c r="M268" s="203"/>
      <c r="N268" s="204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141</v>
      </c>
      <c r="AU268" s="16" t="s">
        <v>84</v>
      </c>
    </row>
    <row r="269" spans="1:65" s="2" customFormat="1" ht="18">
      <c r="A269" s="33"/>
      <c r="B269" s="34"/>
      <c r="C269" s="35"/>
      <c r="D269" s="200" t="s">
        <v>142</v>
      </c>
      <c r="E269" s="35"/>
      <c r="F269" s="205" t="s">
        <v>2070</v>
      </c>
      <c r="G269" s="35"/>
      <c r="H269" s="35"/>
      <c r="I269" s="202"/>
      <c r="J269" s="35"/>
      <c r="K269" s="35"/>
      <c r="L269" s="38"/>
      <c r="M269" s="203"/>
      <c r="N269" s="204"/>
      <c r="O269" s="70"/>
      <c r="P269" s="70"/>
      <c r="Q269" s="70"/>
      <c r="R269" s="70"/>
      <c r="S269" s="70"/>
      <c r="T269" s="71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142</v>
      </c>
      <c r="AU269" s="16" t="s">
        <v>84</v>
      </c>
    </row>
    <row r="270" spans="1:65" s="2" customFormat="1" ht="16.5" customHeight="1">
      <c r="A270" s="33"/>
      <c r="B270" s="34"/>
      <c r="C270" s="186" t="s">
        <v>306</v>
      </c>
      <c r="D270" s="186" t="s">
        <v>135</v>
      </c>
      <c r="E270" s="187" t="s">
        <v>2071</v>
      </c>
      <c r="F270" s="188" t="s">
        <v>2072</v>
      </c>
      <c r="G270" s="189" t="s">
        <v>226</v>
      </c>
      <c r="H270" s="190">
        <v>213.102</v>
      </c>
      <c r="I270" s="191"/>
      <c r="J270" s="192">
        <f>ROUND(I270*H270,2)</f>
        <v>0</v>
      </c>
      <c r="K270" s="193"/>
      <c r="L270" s="38"/>
      <c r="M270" s="194" t="s">
        <v>1</v>
      </c>
      <c r="N270" s="195" t="s">
        <v>42</v>
      </c>
      <c r="O270" s="70"/>
      <c r="P270" s="196">
        <f>O270*H270</f>
        <v>0</v>
      </c>
      <c r="Q270" s="196">
        <v>0</v>
      </c>
      <c r="R270" s="196">
        <f>Q270*H270</f>
        <v>0</v>
      </c>
      <c r="S270" s="196">
        <v>0</v>
      </c>
      <c r="T270" s="197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98" t="s">
        <v>153</v>
      </c>
      <c r="AT270" s="198" t="s">
        <v>135</v>
      </c>
      <c r="AU270" s="198" t="s">
        <v>84</v>
      </c>
      <c r="AY270" s="16" t="s">
        <v>132</v>
      </c>
      <c r="BE270" s="199">
        <f>IF(N270="základní",J270,0)</f>
        <v>0</v>
      </c>
      <c r="BF270" s="199">
        <f>IF(N270="snížená",J270,0)</f>
        <v>0</v>
      </c>
      <c r="BG270" s="199">
        <f>IF(N270="zákl. přenesená",J270,0)</f>
        <v>0</v>
      </c>
      <c r="BH270" s="199">
        <f>IF(N270="sníž. přenesená",J270,0)</f>
        <v>0</v>
      </c>
      <c r="BI270" s="199">
        <f>IF(N270="nulová",J270,0)</f>
        <v>0</v>
      </c>
      <c r="BJ270" s="16" t="s">
        <v>84</v>
      </c>
      <c r="BK270" s="199">
        <f>ROUND(I270*H270,2)</f>
        <v>0</v>
      </c>
      <c r="BL270" s="16" t="s">
        <v>153</v>
      </c>
      <c r="BM270" s="198" t="s">
        <v>402</v>
      </c>
    </row>
    <row r="271" spans="1:65" s="2" customFormat="1" ht="10">
      <c r="A271" s="33"/>
      <c r="B271" s="34"/>
      <c r="C271" s="35"/>
      <c r="D271" s="200" t="s">
        <v>141</v>
      </c>
      <c r="E271" s="35"/>
      <c r="F271" s="201" t="s">
        <v>2072</v>
      </c>
      <c r="G271" s="35"/>
      <c r="H271" s="35"/>
      <c r="I271" s="202"/>
      <c r="J271" s="35"/>
      <c r="K271" s="35"/>
      <c r="L271" s="38"/>
      <c r="M271" s="203"/>
      <c r="N271" s="204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141</v>
      </c>
      <c r="AU271" s="16" t="s">
        <v>84</v>
      </c>
    </row>
    <row r="272" spans="1:65" s="2" customFormat="1" ht="18">
      <c r="A272" s="33"/>
      <c r="B272" s="34"/>
      <c r="C272" s="35"/>
      <c r="D272" s="200" t="s">
        <v>142</v>
      </c>
      <c r="E272" s="35"/>
      <c r="F272" s="205" t="s">
        <v>2070</v>
      </c>
      <c r="G272" s="35"/>
      <c r="H272" s="35"/>
      <c r="I272" s="202"/>
      <c r="J272" s="35"/>
      <c r="K272" s="35"/>
      <c r="L272" s="38"/>
      <c r="M272" s="203"/>
      <c r="N272" s="204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142</v>
      </c>
      <c r="AU272" s="16" t="s">
        <v>84</v>
      </c>
    </row>
    <row r="273" spans="1:65" s="2" customFormat="1" ht="16.5" customHeight="1">
      <c r="A273" s="33"/>
      <c r="B273" s="34"/>
      <c r="C273" s="186" t="s">
        <v>405</v>
      </c>
      <c r="D273" s="186" t="s">
        <v>135</v>
      </c>
      <c r="E273" s="187" t="s">
        <v>2073</v>
      </c>
      <c r="F273" s="188" t="s">
        <v>2074</v>
      </c>
      <c r="G273" s="189" t="s">
        <v>226</v>
      </c>
      <c r="H273" s="190">
        <v>12.487</v>
      </c>
      <c r="I273" s="191"/>
      <c r="J273" s="192">
        <f>ROUND(I273*H273,2)</f>
        <v>0</v>
      </c>
      <c r="K273" s="193"/>
      <c r="L273" s="38"/>
      <c r="M273" s="194" t="s">
        <v>1</v>
      </c>
      <c r="N273" s="195" t="s">
        <v>42</v>
      </c>
      <c r="O273" s="70"/>
      <c r="P273" s="196">
        <f>O273*H273</f>
        <v>0</v>
      </c>
      <c r="Q273" s="196">
        <v>0</v>
      </c>
      <c r="R273" s="196">
        <f>Q273*H273</f>
        <v>0</v>
      </c>
      <c r="S273" s="196">
        <v>0</v>
      </c>
      <c r="T273" s="197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8" t="s">
        <v>153</v>
      </c>
      <c r="AT273" s="198" t="s">
        <v>135</v>
      </c>
      <c r="AU273" s="198" t="s">
        <v>84</v>
      </c>
      <c r="AY273" s="16" t="s">
        <v>132</v>
      </c>
      <c r="BE273" s="199">
        <f>IF(N273="základní",J273,0)</f>
        <v>0</v>
      </c>
      <c r="BF273" s="199">
        <f>IF(N273="snížená",J273,0)</f>
        <v>0</v>
      </c>
      <c r="BG273" s="199">
        <f>IF(N273="zákl. přenesená",J273,0)</f>
        <v>0</v>
      </c>
      <c r="BH273" s="199">
        <f>IF(N273="sníž. přenesená",J273,0)</f>
        <v>0</v>
      </c>
      <c r="BI273" s="199">
        <f>IF(N273="nulová",J273,0)</f>
        <v>0</v>
      </c>
      <c r="BJ273" s="16" t="s">
        <v>84</v>
      </c>
      <c r="BK273" s="199">
        <f>ROUND(I273*H273,2)</f>
        <v>0</v>
      </c>
      <c r="BL273" s="16" t="s">
        <v>153</v>
      </c>
      <c r="BM273" s="198" t="s">
        <v>408</v>
      </c>
    </row>
    <row r="274" spans="1:65" s="2" customFormat="1" ht="10">
      <c r="A274" s="33"/>
      <c r="B274" s="34"/>
      <c r="C274" s="35"/>
      <c r="D274" s="200" t="s">
        <v>141</v>
      </c>
      <c r="E274" s="35"/>
      <c r="F274" s="201" t="s">
        <v>2074</v>
      </c>
      <c r="G274" s="35"/>
      <c r="H274" s="35"/>
      <c r="I274" s="202"/>
      <c r="J274" s="35"/>
      <c r="K274" s="35"/>
      <c r="L274" s="38"/>
      <c r="M274" s="203"/>
      <c r="N274" s="204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141</v>
      </c>
      <c r="AU274" s="16" t="s">
        <v>84</v>
      </c>
    </row>
    <row r="275" spans="1:65" s="2" customFormat="1" ht="18">
      <c r="A275" s="33"/>
      <c r="B275" s="34"/>
      <c r="C275" s="35"/>
      <c r="D275" s="200" t="s">
        <v>142</v>
      </c>
      <c r="E275" s="35"/>
      <c r="F275" s="205" t="s">
        <v>1947</v>
      </c>
      <c r="G275" s="35"/>
      <c r="H275" s="35"/>
      <c r="I275" s="202"/>
      <c r="J275" s="35"/>
      <c r="K275" s="35"/>
      <c r="L275" s="38"/>
      <c r="M275" s="203"/>
      <c r="N275" s="204"/>
      <c r="O275" s="70"/>
      <c r="P275" s="70"/>
      <c r="Q275" s="70"/>
      <c r="R275" s="70"/>
      <c r="S275" s="70"/>
      <c r="T275" s="71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142</v>
      </c>
      <c r="AU275" s="16" t="s">
        <v>84</v>
      </c>
    </row>
    <row r="276" spans="1:65" s="2" customFormat="1" ht="16.5" customHeight="1">
      <c r="A276" s="33"/>
      <c r="B276" s="34"/>
      <c r="C276" s="186" t="s">
        <v>311</v>
      </c>
      <c r="D276" s="186" t="s">
        <v>135</v>
      </c>
      <c r="E276" s="187" t="s">
        <v>2075</v>
      </c>
      <c r="F276" s="188" t="s">
        <v>2076</v>
      </c>
      <c r="G276" s="189" t="s">
        <v>226</v>
      </c>
      <c r="H276" s="190">
        <v>8</v>
      </c>
      <c r="I276" s="191"/>
      <c r="J276" s="192">
        <f>ROUND(I276*H276,2)</f>
        <v>0</v>
      </c>
      <c r="K276" s="193"/>
      <c r="L276" s="38"/>
      <c r="M276" s="194" t="s">
        <v>1</v>
      </c>
      <c r="N276" s="195" t="s">
        <v>42</v>
      </c>
      <c r="O276" s="70"/>
      <c r="P276" s="196">
        <f>O276*H276</f>
        <v>0</v>
      </c>
      <c r="Q276" s="196">
        <v>0</v>
      </c>
      <c r="R276" s="196">
        <f>Q276*H276</f>
        <v>0</v>
      </c>
      <c r="S276" s="196">
        <v>0</v>
      </c>
      <c r="T276" s="197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98" t="s">
        <v>153</v>
      </c>
      <c r="AT276" s="198" t="s">
        <v>135</v>
      </c>
      <c r="AU276" s="198" t="s">
        <v>84</v>
      </c>
      <c r="AY276" s="16" t="s">
        <v>132</v>
      </c>
      <c r="BE276" s="199">
        <f>IF(N276="základní",J276,0)</f>
        <v>0</v>
      </c>
      <c r="BF276" s="199">
        <f>IF(N276="snížená",J276,0)</f>
        <v>0</v>
      </c>
      <c r="BG276" s="199">
        <f>IF(N276="zákl. přenesená",J276,0)</f>
        <v>0</v>
      </c>
      <c r="BH276" s="199">
        <f>IF(N276="sníž. přenesená",J276,0)</f>
        <v>0</v>
      </c>
      <c r="BI276" s="199">
        <f>IF(N276="nulová",J276,0)</f>
        <v>0</v>
      </c>
      <c r="BJ276" s="16" t="s">
        <v>84</v>
      </c>
      <c r="BK276" s="199">
        <f>ROUND(I276*H276,2)</f>
        <v>0</v>
      </c>
      <c r="BL276" s="16" t="s">
        <v>153</v>
      </c>
      <c r="BM276" s="198" t="s">
        <v>412</v>
      </c>
    </row>
    <row r="277" spans="1:65" s="2" customFormat="1" ht="10">
      <c r="A277" s="33"/>
      <c r="B277" s="34"/>
      <c r="C277" s="35"/>
      <c r="D277" s="200" t="s">
        <v>141</v>
      </c>
      <c r="E277" s="35"/>
      <c r="F277" s="201" t="s">
        <v>2076</v>
      </c>
      <c r="G277" s="35"/>
      <c r="H277" s="35"/>
      <c r="I277" s="202"/>
      <c r="J277" s="35"/>
      <c r="K277" s="35"/>
      <c r="L277" s="38"/>
      <c r="M277" s="203"/>
      <c r="N277" s="204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141</v>
      </c>
      <c r="AU277" s="16" t="s">
        <v>84</v>
      </c>
    </row>
    <row r="278" spans="1:65" s="2" customFormat="1" ht="18">
      <c r="A278" s="33"/>
      <c r="B278" s="34"/>
      <c r="C278" s="35"/>
      <c r="D278" s="200" t="s">
        <v>142</v>
      </c>
      <c r="E278" s="35"/>
      <c r="F278" s="205" t="s">
        <v>1947</v>
      </c>
      <c r="G278" s="35"/>
      <c r="H278" s="35"/>
      <c r="I278" s="202"/>
      <c r="J278" s="35"/>
      <c r="K278" s="35"/>
      <c r="L278" s="38"/>
      <c r="M278" s="203"/>
      <c r="N278" s="204"/>
      <c r="O278" s="70"/>
      <c r="P278" s="70"/>
      <c r="Q278" s="70"/>
      <c r="R278" s="70"/>
      <c r="S278" s="70"/>
      <c r="T278" s="71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142</v>
      </c>
      <c r="AU278" s="16" t="s">
        <v>84</v>
      </c>
    </row>
    <row r="279" spans="1:65" s="2" customFormat="1" ht="16.5" customHeight="1">
      <c r="A279" s="33"/>
      <c r="B279" s="34"/>
      <c r="C279" s="186" t="s">
        <v>413</v>
      </c>
      <c r="D279" s="186" t="s">
        <v>135</v>
      </c>
      <c r="E279" s="187" t="s">
        <v>2077</v>
      </c>
      <c r="F279" s="188" t="s">
        <v>2078</v>
      </c>
      <c r="G279" s="189" t="s">
        <v>1959</v>
      </c>
      <c r="H279" s="190">
        <v>4</v>
      </c>
      <c r="I279" s="191"/>
      <c r="J279" s="192">
        <f>ROUND(I279*H279,2)</f>
        <v>0</v>
      </c>
      <c r="K279" s="193"/>
      <c r="L279" s="38"/>
      <c r="M279" s="194" t="s">
        <v>1</v>
      </c>
      <c r="N279" s="195" t="s">
        <v>42</v>
      </c>
      <c r="O279" s="70"/>
      <c r="P279" s="196">
        <f>O279*H279</f>
        <v>0</v>
      </c>
      <c r="Q279" s="196">
        <v>0</v>
      </c>
      <c r="R279" s="196">
        <f>Q279*H279</f>
        <v>0</v>
      </c>
      <c r="S279" s="196">
        <v>0</v>
      </c>
      <c r="T279" s="197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98" t="s">
        <v>153</v>
      </c>
      <c r="AT279" s="198" t="s">
        <v>135</v>
      </c>
      <c r="AU279" s="198" t="s">
        <v>84</v>
      </c>
      <c r="AY279" s="16" t="s">
        <v>132</v>
      </c>
      <c r="BE279" s="199">
        <f>IF(N279="základní",J279,0)</f>
        <v>0</v>
      </c>
      <c r="BF279" s="199">
        <f>IF(N279="snížená",J279,0)</f>
        <v>0</v>
      </c>
      <c r="BG279" s="199">
        <f>IF(N279="zákl. přenesená",J279,0)</f>
        <v>0</v>
      </c>
      <c r="BH279" s="199">
        <f>IF(N279="sníž. přenesená",J279,0)</f>
        <v>0</v>
      </c>
      <c r="BI279" s="199">
        <f>IF(N279="nulová",J279,0)</f>
        <v>0</v>
      </c>
      <c r="BJ279" s="16" t="s">
        <v>84</v>
      </c>
      <c r="BK279" s="199">
        <f>ROUND(I279*H279,2)</f>
        <v>0</v>
      </c>
      <c r="BL279" s="16" t="s">
        <v>153</v>
      </c>
      <c r="BM279" s="198" t="s">
        <v>416</v>
      </c>
    </row>
    <row r="280" spans="1:65" s="2" customFormat="1" ht="10">
      <c r="A280" s="33"/>
      <c r="B280" s="34"/>
      <c r="C280" s="35"/>
      <c r="D280" s="200" t="s">
        <v>141</v>
      </c>
      <c r="E280" s="35"/>
      <c r="F280" s="201" t="s">
        <v>2078</v>
      </c>
      <c r="G280" s="35"/>
      <c r="H280" s="35"/>
      <c r="I280" s="202"/>
      <c r="J280" s="35"/>
      <c r="K280" s="35"/>
      <c r="L280" s="38"/>
      <c r="M280" s="203"/>
      <c r="N280" s="204"/>
      <c r="O280" s="70"/>
      <c r="P280" s="70"/>
      <c r="Q280" s="70"/>
      <c r="R280" s="70"/>
      <c r="S280" s="70"/>
      <c r="T280" s="71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141</v>
      </c>
      <c r="AU280" s="16" t="s">
        <v>84</v>
      </c>
    </row>
    <row r="281" spans="1:65" s="2" customFormat="1" ht="18">
      <c r="A281" s="33"/>
      <c r="B281" s="34"/>
      <c r="C281" s="35"/>
      <c r="D281" s="200" t="s">
        <v>142</v>
      </c>
      <c r="E281" s="35"/>
      <c r="F281" s="205" t="s">
        <v>1947</v>
      </c>
      <c r="G281" s="35"/>
      <c r="H281" s="35"/>
      <c r="I281" s="202"/>
      <c r="J281" s="35"/>
      <c r="K281" s="35"/>
      <c r="L281" s="38"/>
      <c r="M281" s="203"/>
      <c r="N281" s="204"/>
      <c r="O281" s="70"/>
      <c r="P281" s="70"/>
      <c r="Q281" s="70"/>
      <c r="R281" s="70"/>
      <c r="S281" s="70"/>
      <c r="T281" s="71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142</v>
      </c>
      <c r="AU281" s="16" t="s">
        <v>84</v>
      </c>
    </row>
    <row r="282" spans="1:65" s="2" customFormat="1" ht="16.5" customHeight="1">
      <c r="A282" s="33"/>
      <c r="B282" s="34"/>
      <c r="C282" s="186" t="s">
        <v>314</v>
      </c>
      <c r="D282" s="186" t="s">
        <v>135</v>
      </c>
      <c r="E282" s="187" t="s">
        <v>2079</v>
      </c>
      <c r="F282" s="188" t="s">
        <v>2080</v>
      </c>
      <c r="G282" s="189" t="s">
        <v>1959</v>
      </c>
      <c r="H282" s="190">
        <v>4</v>
      </c>
      <c r="I282" s="191"/>
      <c r="J282" s="192">
        <f>ROUND(I282*H282,2)</f>
        <v>0</v>
      </c>
      <c r="K282" s="193"/>
      <c r="L282" s="38"/>
      <c r="M282" s="194" t="s">
        <v>1</v>
      </c>
      <c r="N282" s="195" t="s">
        <v>42</v>
      </c>
      <c r="O282" s="70"/>
      <c r="P282" s="196">
        <f>O282*H282</f>
        <v>0</v>
      </c>
      <c r="Q282" s="196">
        <v>0</v>
      </c>
      <c r="R282" s="196">
        <f>Q282*H282</f>
        <v>0</v>
      </c>
      <c r="S282" s="196">
        <v>0</v>
      </c>
      <c r="T282" s="197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98" t="s">
        <v>153</v>
      </c>
      <c r="AT282" s="198" t="s">
        <v>135</v>
      </c>
      <c r="AU282" s="198" t="s">
        <v>84</v>
      </c>
      <c r="AY282" s="16" t="s">
        <v>132</v>
      </c>
      <c r="BE282" s="199">
        <f>IF(N282="základní",J282,0)</f>
        <v>0</v>
      </c>
      <c r="BF282" s="199">
        <f>IF(N282="snížená",J282,0)</f>
        <v>0</v>
      </c>
      <c r="BG282" s="199">
        <f>IF(N282="zákl. přenesená",J282,0)</f>
        <v>0</v>
      </c>
      <c r="BH282" s="199">
        <f>IF(N282="sníž. přenesená",J282,0)</f>
        <v>0</v>
      </c>
      <c r="BI282" s="199">
        <f>IF(N282="nulová",J282,0)</f>
        <v>0</v>
      </c>
      <c r="BJ282" s="16" t="s">
        <v>84</v>
      </c>
      <c r="BK282" s="199">
        <f>ROUND(I282*H282,2)</f>
        <v>0</v>
      </c>
      <c r="BL282" s="16" t="s">
        <v>153</v>
      </c>
      <c r="BM282" s="198" t="s">
        <v>422</v>
      </c>
    </row>
    <row r="283" spans="1:65" s="2" customFormat="1" ht="10">
      <c r="A283" s="33"/>
      <c r="B283" s="34"/>
      <c r="C283" s="35"/>
      <c r="D283" s="200" t="s">
        <v>141</v>
      </c>
      <c r="E283" s="35"/>
      <c r="F283" s="201" t="s">
        <v>2080</v>
      </c>
      <c r="G283" s="35"/>
      <c r="H283" s="35"/>
      <c r="I283" s="202"/>
      <c r="J283" s="35"/>
      <c r="K283" s="35"/>
      <c r="L283" s="38"/>
      <c r="M283" s="203"/>
      <c r="N283" s="204"/>
      <c r="O283" s="70"/>
      <c r="P283" s="70"/>
      <c r="Q283" s="70"/>
      <c r="R283" s="70"/>
      <c r="S283" s="70"/>
      <c r="T283" s="7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141</v>
      </c>
      <c r="AU283" s="16" t="s">
        <v>84</v>
      </c>
    </row>
    <row r="284" spans="1:65" s="2" customFormat="1" ht="18">
      <c r="A284" s="33"/>
      <c r="B284" s="34"/>
      <c r="C284" s="35"/>
      <c r="D284" s="200" t="s">
        <v>142</v>
      </c>
      <c r="E284" s="35"/>
      <c r="F284" s="205" t="s">
        <v>1947</v>
      </c>
      <c r="G284" s="35"/>
      <c r="H284" s="35"/>
      <c r="I284" s="202"/>
      <c r="J284" s="35"/>
      <c r="K284" s="35"/>
      <c r="L284" s="38"/>
      <c r="M284" s="203"/>
      <c r="N284" s="204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142</v>
      </c>
      <c r="AU284" s="16" t="s">
        <v>84</v>
      </c>
    </row>
    <row r="285" spans="1:65" s="12" customFormat="1" ht="25.9" customHeight="1">
      <c r="B285" s="170"/>
      <c r="C285" s="171"/>
      <c r="D285" s="172" t="s">
        <v>76</v>
      </c>
      <c r="E285" s="173" t="s">
        <v>1944</v>
      </c>
      <c r="F285" s="173" t="s">
        <v>1</v>
      </c>
      <c r="G285" s="171"/>
      <c r="H285" s="171"/>
      <c r="I285" s="174"/>
      <c r="J285" s="175">
        <f>BK285</f>
        <v>0</v>
      </c>
      <c r="K285" s="171"/>
      <c r="L285" s="176"/>
      <c r="M285" s="177"/>
      <c r="N285" s="178"/>
      <c r="O285" s="178"/>
      <c r="P285" s="179">
        <f>SUM(P286:P288)</f>
        <v>0</v>
      </c>
      <c r="Q285" s="178"/>
      <c r="R285" s="179">
        <f>SUM(R286:R288)</f>
        <v>0</v>
      </c>
      <c r="S285" s="178"/>
      <c r="T285" s="180">
        <f>SUM(T286:T288)</f>
        <v>0</v>
      </c>
      <c r="AR285" s="181" t="s">
        <v>84</v>
      </c>
      <c r="AT285" s="182" t="s">
        <v>76</v>
      </c>
      <c r="AU285" s="182" t="s">
        <v>77</v>
      </c>
      <c r="AY285" s="181" t="s">
        <v>132</v>
      </c>
      <c r="BK285" s="183">
        <f>SUM(BK286:BK288)</f>
        <v>0</v>
      </c>
    </row>
    <row r="286" spans="1:65" s="2" customFormat="1" ht="16.5" customHeight="1">
      <c r="A286" s="33"/>
      <c r="B286" s="34"/>
      <c r="C286" s="186" t="s">
        <v>424</v>
      </c>
      <c r="D286" s="186" t="s">
        <v>135</v>
      </c>
      <c r="E286" s="187" t="s">
        <v>2081</v>
      </c>
      <c r="F286" s="188" t="s">
        <v>2589</v>
      </c>
      <c r="G286" s="189" t="s">
        <v>138</v>
      </c>
      <c r="H286" s="190">
        <v>1</v>
      </c>
      <c r="I286" s="191"/>
      <c r="J286" s="192">
        <f>ROUND(I286*H286,2)</f>
        <v>0</v>
      </c>
      <c r="K286" s="193"/>
      <c r="L286" s="38"/>
      <c r="M286" s="194" t="s">
        <v>1</v>
      </c>
      <c r="N286" s="195" t="s">
        <v>42</v>
      </c>
      <c r="O286" s="70"/>
      <c r="P286" s="196">
        <f>O286*H286</f>
        <v>0</v>
      </c>
      <c r="Q286" s="196">
        <v>0</v>
      </c>
      <c r="R286" s="196">
        <f>Q286*H286</f>
        <v>0</v>
      </c>
      <c r="S286" s="196">
        <v>0</v>
      </c>
      <c r="T286" s="197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8" t="s">
        <v>153</v>
      </c>
      <c r="AT286" s="198" t="s">
        <v>135</v>
      </c>
      <c r="AU286" s="198" t="s">
        <v>84</v>
      </c>
      <c r="AY286" s="16" t="s">
        <v>132</v>
      </c>
      <c r="BE286" s="199">
        <f>IF(N286="základní",J286,0)</f>
        <v>0</v>
      </c>
      <c r="BF286" s="199">
        <f>IF(N286="snížená",J286,0)</f>
        <v>0</v>
      </c>
      <c r="BG286" s="199">
        <f>IF(N286="zákl. přenesená",J286,0)</f>
        <v>0</v>
      </c>
      <c r="BH286" s="199">
        <f>IF(N286="sníž. přenesená",J286,0)</f>
        <v>0</v>
      </c>
      <c r="BI286" s="199">
        <f>IF(N286="nulová",J286,0)</f>
        <v>0</v>
      </c>
      <c r="BJ286" s="16" t="s">
        <v>84</v>
      </c>
      <c r="BK286" s="199">
        <f>ROUND(I286*H286,2)</f>
        <v>0</v>
      </c>
      <c r="BL286" s="16" t="s">
        <v>153</v>
      </c>
      <c r="BM286" s="198" t="s">
        <v>427</v>
      </c>
    </row>
    <row r="287" spans="1:65" s="2" customFormat="1" ht="10">
      <c r="A287" s="33"/>
      <c r="B287" s="34"/>
      <c r="C287" s="35"/>
      <c r="D287" s="200" t="s">
        <v>141</v>
      </c>
      <c r="E287" s="35"/>
      <c r="F287" s="201" t="s">
        <v>2590</v>
      </c>
      <c r="G287" s="35"/>
      <c r="H287" s="35"/>
      <c r="I287" s="202"/>
      <c r="J287" s="35"/>
      <c r="K287" s="35"/>
      <c r="L287" s="38"/>
      <c r="M287" s="203"/>
      <c r="N287" s="204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141</v>
      </c>
      <c r="AU287" s="16" t="s">
        <v>84</v>
      </c>
    </row>
    <row r="288" spans="1:65" s="2" customFormat="1" ht="18">
      <c r="A288" s="33"/>
      <c r="B288" s="34"/>
      <c r="C288" s="35"/>
      <c r="D288" s="200" t="s">
        <v>142</v>
      </c>
      <c r="E288" s="35"/>
      <c r="F288" s="205" t="s">
        <v>2082</v>
      </c>
      <c r="G288" s="35"/>
      <c r="H288" s="35"/>
      <c r="I288" s="202"/>
      <c r="J288" s="35"/>
      <c r="K288" s="35"/>
      <c r="L288" s="38"/>
      <c r="M288" s="206"/>
      <c r="N288" s="207"/>
      <c r="O288" s="208"/>
      <c r="P288" s="208"/>
      <c r="Q288" s="208"/>
      <c r="R288" s="208"/>
      <c r="S288" s="208"/>
      <c r="T288" s="209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142</v>
      </c>
      <c r="AU288" s="16" t="s">
        <v>84</v>
      </c>
    </row>
    <row r="289" spans="1:31" s="2" customFormat="1" ht="7" customHeight="1">
      <c r="A289" s="33"/>
      <c r="B289" s="53"/>
      <c r="C289" s="54"/>
      <c r="D289" s="54"/>
      <c r="E289" s="54"/>
      <c r="F289" s="54"/>
      <c r="G289" s="54"/>
      <c r="H289" s="54"/>
      <c r="I289" s="54"/>
      <c r="J289" s="54"/>
      <c r="K289" s="54"/>
      <c r="L289" s="38"/>
      <c r="M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</row>
  </sheetData>
  <sheetProtection formatColumns="0" formatRows="0" autoFilter="0"/>
  <autoFilter ref="C123:K288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9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99</v>
      </c>
    </row>
    <row r="3" spans="1:46" s="1" customFormat="1" ht="7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5" hidden="1" customHeight="1">
      <c r="B4" s="19"/>
      <c r="D4" s="109" t="s">
        <v>106</v>
      </c>
      <c r="L4" s="19"/>
      <c r="M4" s="110" t="s">
        <v>10</v>
      </c>
      <c r="AT4" s="16" t="s">
        <v>4</v>
      </c>
    </row>
    <row r="5" spans="1:46" s="1" customFormat="1" ht="7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77" t="str">
        <f>'Rekapitulace stavby'!K6</f>
        <v>Vybudování učeben a zázemí pro  školní družinu ZŠ B. Němcové</v>
      </c>
      <c r="F7" s="278"/>
      <c r="G7" s="278"/>
      <c r="H7" s="278"/>
      <c r="L7" s="19"/>
    </row>
    <row r="8" spans="1:46" s="2" customFormat="1" ht="12" hidden="1" customHeight="1">
      <c r="A8" s="33"/>
      <c r="B8" s="38"/>
      <c r="C8" s="33"/>
      <c r="D8" s="111" t="s">
        <v>107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79" t="s">
        <v>2083</v>
      </c>
      <c r="F9" s="280"/>
      <c r="G9" s="280"/>
      <c r="H9" s="280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20</v>
      </c>
      <c r="E12" s="33"/>
      <c r="F12" s="112" t="s">
        <v>35</v>
      </c>
      <c r="G12" s="33"/>
      <c r="H12" s="33"/>
      <c r="I12" s="111" t="s">
        <v>22</v>
      </c>
      <c r="J12" s="113" t="str">
        <f>'Rekapitulace stavby'!AN8</f>
        <v>9. 2. 2023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>00246476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tr">
        <f>IF('Rekapitulace stavby'!E11="","",'Rekapitulace stavby'!E11)</f>
        <v>Město Dačice</v>
      </c>
      <c r="F15" s="33"/>
      <c r="G15" s="33"/>
      <c r="H15" s="33"/>
      <c r="I15" s="111" t="s">
        <v>28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tr">
        <f>IF('Rekapitulace stavby'!E17="","",'Rekapitulace stavby'!E17)</f>
        <v>Ing. arch. Miroslav Dvořák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83" t="s">
        <v>1</v>
      </c>
      <c r="F27" s="283"/>
      <c r="G27" s="283"/>
      <c r="H27" s="283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7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hidden="1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hidden="1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hidden="1" customHeight="1">
      <c r="A33" s="33"/>
      <c r="B33" s="38"/>
      <c r="C33" s="33"/>
      <c r="D33" s="121" t="s">
        <v>41</v>
      </c>
      <c r="E33" s="111" t="s">
        <v>42</v>
      </c>
      <c r="F33" s="122">
        <f>ROUND((SUM(BE122:BE218)),  2)</f>
        <v>0</v>
      </c>
      <c r="G33" s="33"/>
      <c r="H33" s="33"/>
      <c r="I33" s="123">
        <v>0.21</v>
      </c>
      <c r="J33" s="122">
        <f>ROUND(((SUM(BE122:BE218))*I33),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111" t="s">
        <v>43</v>
      </c>
      <c r="F34" s="122">
        <f>ROUND((SUM(BF122:BF218)),  2)</f>
        <v>0</v>
      </c>
      <c r="G34" s="33"/>
      <c r="H34" s="33"/>
      <c r="I34" s="123">
        <v>0.15</v>
      </c>
      <c r="J34" s="122">
        <f>ROUND(((SUM(BF122:BF218))*I34),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ROUND((SUM(BG122:BG218)),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ROUND((SUM(BH122:BH218)),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ROUND((SUM(BI122:BI218)),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hidden="1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hidden="1" customHeight="1">
      <c r="B41" s="19"/>
      <c r="L41" s="19"/>
    </row>
    <row r="42" spans="1:31" s="1" customFormat="1" ht="14.4" hidden="1" customHeight="1">
      <c r="B42" s="19"/>
      <c r="L42" s="19"/>
    </row>
    <row r="43" spans="1:31" s="1" customFormat="1" ht="14.4" hidden="1" customHeight="1">
      <c r="B43" s="19"/>
      <c r="L43" s="19"/>
    </row>
    <row r="44" spans="1:31" s="1" customFormat="1" ht="14.4" hidden="1" customHeight="1">
      <c r="B44" s="19"/>
      <c r="L44" s="19"/>
    </row>
    <row r="45" spans="1:31" s="1" customFormat="1" ht="14.4" hidden="1" customHeight="1">
      <c r="B45" s="19"/>
      <c r="L45" s="19"/>
    </row>
    <row r="46" spans="1:31" s="1" customFormat="1" ht="14.4" hidden="1" customHeight="1">
      <c r="B46" s="19"/>
      <c r="L46" s="19"/>
    </row>
    <row r="47" spans="1:31" s="1" customFormat="1" ht="14.4" hidden="1" customHeight="1">
      <c r="B47" s="19"/>
      <c r="L47" s="19"/>
    </row>
    <row r="48" spans="1:31" s="1" customFormat="1" ht="14.4" hidden="1" customHeight="1">
      <c r="B48" s="19"/>
      <c r="L48" s="19"/>
    </row>
    <row r="49" spans="1:31" s="1" customFormat="1" ht="14.4" hidden="1" customHeight="1">
      <c r="B49" s="19"/>
      <c r="L49" s="19"/>
    </row>
    <row r="50" spans="1:31" s="2" customFormat="1" ht="14.4" hidden="1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0" hidden="1">
      <c r="B51" s="19"/>
      <c r="L51" s="19"/>
    </row>
    <row r="52" spans="1:31" ht="10" hidden="1">
      <c r="B52" s="19"/>
      <c r="L52" s="19"/>
    </row>
    <row r="53" spans="1:31" ht="10" hidden="1">
      <c r="B53" s="19"/>
      <c r="L53" s="19"/>
    </row>
    <row r="54" spans="1:31" ht="10" hidden="1">
      <c r="B54" s="19"/>
      <c r="L54" s="19"/>
    </row>
    <row r="55" spans="1:31" ht="10" hidden="1">
      <c r="B55" s="19"/>
      <c r="L55" s="19"/>
    </row>
    <row r="56" spans="1:31" ht="10" hidden="1">
      <c r="B56" s="19"/>
      <c r="L56" s="19"/>
    </row>
    <row r="57" spans="1:31" ht="10" hidden="1">
      <c r="B57" s="19"/>
      <c r="L57" s="19"/>
    </row>
    <row r="58" spans="1:31" ht="10" hidden="1">
      <c r="B58" s="19"/>
      <c r="L58" s="19"/>
    </row>
    <row r="59" spans="1:31" ht="10" hidden="1">
      <c r="B59" s="19"/>
      <c r="L59" s="19"/>
    </row>
    <row r="60" spans="1:31" ht="10" hidden="1">
      <c r="B60" s="19"/>
      <c r="L60" s="19"/>
    </row>
    <row r="61" spans="1:31" s="2" customFormat="1" ht="12.5" hidden="1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" hidden="1">
      <c r="B62" s="19"/>
      <c r="L62" s="19"/>
    </row>
    <row r="63" spans="1:31" ht="10" hidden="1">
      <c r="B63" s="19"/>
      <c r="L63" s="19"/>
    </row>
    <row r="64" spans="1:31" ht="10" hidden="1">
      <c r="B64" s="19"/>
      <c r="L64" s="19"/>
    </row>
    <row r="65" spans="1:31" s="2" customFormat="1" ht="13" hidden="1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" hidden="1">
      <c r="B66" s="19"/>
      <c r="L66" s="19"/>
    </row>
    <row r="67" spans="1:31" ht="10" hidden="1">
      <c r="B67" s="19"/>
      <c r="L67" s="19"/>
    </row>
    <row r="68" spans="1:31" ht="10" hidden="1">
      <c r="B68" s="19"/>
      <c r="L68" s="19"/>
    </row>
    <row r="69" spans="1:31" ht="10" hidden="1">
      <c r="B69" s="19"/>
      <c r="L69" s="19"/>
    </row>
    <row r="70" spans="1:31" ht="10" hidden="1">
      <c r="B70" s="19"/>
      <c r="L70" s="19"/>
    </row>
    <row r="71" spans="1:31" ht="10" hidden="1">
      <c r="B71" s="19"/>
      <c r="L71" s="19"/>
    </row>
    <row r="72" spans="1:31" ht="10" hidden="1">
      <c r="B72" s="19"/>
      <c r="L72" s="19"/>
    </row>
    <row r="73" spans="1:31" ht="10" hidden="1">
      <c r="B73" s="19"/>
      <c r="L73" s="19"/>
    </row>
    <row r="74" spans="1:31" ht="10" hidden="1">
      <c r="B74" s="19"/>
      <c r="L74" s="19"/>
    </row>
    <row r="75" spans="1:31" ht="10" hidden="1">
      <c r="B75" s="19"/>
      <c r="L75" s="19"/>
    </row>
    <row r="76" spans="1:31" s="2" customFormat="1" ht="12.5" hidden="1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0" hidden="1"/>
    <row r="79" spans="1:31" ht="10" hidden="1"/>
    <row r="80" spans="1:31" ht="10" hidden="1"/>
    <row r="81" spans="1:47" s="2" customFormat="1" ht="7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4" t="str">
        <f>E7</f>
        <v>Vybudování učeben a zázemí pro  školní družinu ZŠ B. Němcové</v>
      </c>
      <c r="F85" s="285"/>
      <c r="G85" s="285"/>
      <c r="H85" s="28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36" t="str">
        <f>E9</f>
        <v>23/045 - ÚT</v>
      </c>
      <c r="F87" s="286"/>
      <c r="G87" s="286"/>
      <c r="H87" s="28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9. 2. 2023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65" customHeight="1">
      <c r="A91" s="33"/>
      <c r="B91" s="34"/>
      <c r="C91" s="28" t="s">
        <v>24</v>
      </c>
      <c r="D91" s="35"/>
      <c r="E91" s="35"/>
      <c r="F91" s="26" t="str">
        <f>E15</f>
        <v>Město Dačice</v>
      </c>
      <c r="G91" s="35"/>
      <c r="H91" s="35"/>
      <c r="I91" s="28" t="s">
        <v>31</v>
      </c>
      <c r="J91" s="31" t="str">
        <f>E21</f>
        <v>Ing. arch. Miroslav Dvořák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110</v>
      </c>
      <c r="D94" s="143"/>
      <c r="E94" s="143"/>
      <c r="F94" s="143"/>
      <c r="G94" s="143"/>
      <c r="H94" s="143"/>
      <c r="I94" s="143"/>
      <c r="J94" s="144" t="s">
        <v>111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45" t="s">
        <v>112</v>
      </c>
      <c r="D96" s="35"/>
      <c r="E96" s="35"/>
      <c r="F96" s="35"/>
      <c r="G96" s="35"/>
      <c r="H96" s="35"/>
      <c r="I96" s="35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113</v>
      </c>
    </row>
    <row r="97" spans="1:31" s="9" customFormat="1" ht="25" customHeight="1">
      <c r="B97" s="146"/>
      <c r="C97" s="147"/>
      <c r="D97" s="148" t="s">
        <v>210</v>
      </c>
      <c r="E97" s="149"/>
      <c r="F97" s="149"/>
      <c r="G97" s="149"/>
      <c r="H97" s="149"/>
      <c r="I97" s="149"/>
      <c r="J97" s="150">
        <f>J123</f>
        <v>0</v>
      </c>
      <c r="K97" s="147"/>
      <c r="L97" s="151"/>
    </row>
    <row r="98" spans="1:31" s="9" customFormat="1" ht="25" customHeight="1">
      <c r="B98" s="146"/>
      <c r="C98" s="147"/>
      <c r="D98" s="148" t="s">
        <v>2084</v>
      </c>
      <c r="E98" s="149"/>
      <c r="F98" s="149"/>
      <c r="G98" s="149"/>
      <c r="H98" s="149"/>
      <c r="I98" s="149"/>
      <c r="J98" s="150">
        <f>J130</f>
        <v>0</v>
      </c>
      <c r="K98" s="147"/>
      <c r="L98" s="151"/>
    </row>
    <row r="99" spans="1:31" s="9" customFormat="1" ht="25" customHeight="1">
      <c r="B99" s="146"/>
      <c r="C99" s="147"/>
      <c r="D99" s="148" t="s">
        <v>2085</v>
      </c>
      <c r="E99" s="149"/>
      <c r="F99" s="149"/>
      <c r="G99" s="149"/>
      <c r="H99" s="149"/>
      <c r="I99" s="149"/>
      <c r="J99" s="150">
        <f>J135</f>
        <v>0</v>
      </c>
      <c r="K99" s="147"/>
      <c r="L99" s="151"/>
    </row>
    <row r="100" spans="1:31" s="9" customFormat="1" ht="25" customHeight="1">
      <c r="B100" s="146"/>
      <c r="C100" s="147"/>
      <c r="D100" s="148" t="s">
        <v>2086</v>
      </c>
      <c r="E100" s="149"/>
      <c r="F100" s="149"/>
      <c r="G100" s="149"/>
      <c r="H100" s="149"/>
      <c r="I100" s="149"/>
      <c r="J100" s="150">
        <f>J150</f>
        <v>0</v>
      </c>
      <c r="K100" s="147"/>
      <c r="L100" s="151"/>
    </row>
    <row r="101" spans="1:31" s="9" customFormat="1" ht="25" customHeight="1">
      <c r="B101" s="146"/>
      <c r="C101" s="147"/>
      <c r="D101" s="148" t="s">
        <v>2087</v>
      </c>
      <c r="E101" s="149"/>
      <c r="F101" s="149"/>
      <c r="G101" s="149"/>
      <c r="H101" s="149"/>
      <c r="I101" s="149"/>
      <c r="J101" s="150">
        <f>J181</f>
        <v>0</v>
      </c>
      <c r="K101" s="147"/>
      <c r="L101" s="151"/>
    </row>
    <row r="102" spans="1:31" s="9" customFormat="1" ht="25" customHeight="1">
      <c r="B102" s="146"/>
      <c r="C102" s="147"/>
      <c r="D102" s="148" t="s">
        <v>2088</v>
      </c>
      <c r="E102" s="149"/>
      <c r="F102" s="149"/>
      <c r="G102" s="149"/>
      <c r="H102" s="149"/>
      <c r="I102" s="149"/>
      <c r="J102" s="150">
        <f>J210</f>
        <v>0</v>
      </c>
      <c r="K102" s="147"/>
      <c r="L102" s="151"/>
    </row>
    <row r="103" spans="1:31" s="2" customFormat="1" ht="21.75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7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7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5" customHeight="1">
      <c r="A109" s="33"/>
      <c r="B109" s="34"/>
      <c r="C109" s="22" t="s">
        <v>116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7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84" t="str">
        <f>E7</f>
        <v>Vybudování učeben a zázemí pro  školní družinu ZŠ B. Němcové</v>
      </c>
      <c r="F112" s="285"/>
      <c r="G112" s="285"/>
      <c r="H112" s="28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107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36" t="str">
        <f>E9</f>
        <v>23/045 - ÚT</v>
      </c>
      <c r="F114" s="286"/>
      <c r="G114" s="286"/>
      <c r="H114" s="286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7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F12</f>
        <v xml:space="preserve"> </v>
      </c>
      <c r="G116" s="35"/>
      <c r="H116" s="35"/>
      <c r="I116" s="28" t="s">
        <v>22</v>
      </c>
      <c r="J116" s="65" t="str">
        <f>IF(J12="","",J12)</f>
        <v>9. 2. 2023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7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5.65" customHeight="1">
      <c r="A118" s="33"/>
      <c r="B118" s="34"/>
      <c r="C118" s="28" t="s">
        <v>24</v>
      </c>
      <c r="D118" s="35"/>
      <c r="E118" s="35"/>
      <c r="F118" s="26" t="str">
        <f>E15</f>
        <v>Město Dačice</v>
      </c>
      <c r="G118" s="35"/>
      <c r="H118" s="35"/>
      <c r="I118" s="28" t="s">
        <v>31</v>
      </c>
      <c r="J118" s="31" t="str">
        <f>E21</f>
        <v>Ing. arch. Miroslav Dvořák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15" customHeight="1">
      <c r="A119" s="33"/>
      <c r="B119" s="34"/>
      <c r="C119" s="28" t="s">
        <v>29</v>
      </c>
      <c r="D119" s="35"/>
      <c r="E119" s="35"/>
      <c r="F119" s="26" t="str">
        <f>IF(E18="","",E18)</f>
        <v>Vyplň údaj</v>
      </c>
      <c r="G119" s="35"/>
      <c r="H119" s="35"/>
      <c r="I119" s="28" t="s">
        <v>34</v>
      </c>
      <c r="J119" s="31" t="str">
        <f>E24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2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58"/>
      <c r="B121" s="159"/>
      <c r="C121" s="160" t="s">
        <v>117</v>
      </c>
      <c r="D121" s="161" t="s">
        <v>62</v>
      </c>
      <c r="E121" s="161" t="s">
        <v>58</v>
      </c>
      <c r="F121" s="161" t="s">
        <v>59</v>
      </c>
      <c r="G121" s="161" t="s">
        <v>118</v>
      </c>
      <c r="H121" s="161" t="s">
        <v>119</v>
      </c>
      <c r="I121" s="161" t="s">
        <v>120</v>
      </c>
      <c r="J121" s="162" t="s">
        <v>111</v>
      </c>
      <c r="K121" s="163" t="s">
        <v>121</v>
      </c>
      <c r="L121" s="164"/>
      <c r="M121" s="74" t="s">
        <v>1</v>
      </c>
      <c r="N121" s="75" t="s">
        <v>41</v>
      </c>
      <c r="O121" s="75" t="s">
        <v>122</v>
      </c>
      <c r="P121" s="75" t="s">
        <v>123</v>
      </c>
      <c r="Q121" s="75" t="s">
        <v>124</v>
      </c>
      <c r="R121" s="75" t="s">
        <v>125</v>
      </c>
      <c r="S121" s="75" t="s">
        <v>126</v>
      </c>
      <c r="T121" s="76" t="s">
        <v>127</v>
      </c>
      <c r="U121" s="158"/>
      <c r="V121" s="158"/>
      <c r="W121" s="158"/>
      <c r="X121" s="158"/>
      <c r="Y121" s="158"/>
      <c r="Z121" s="158"/>
      <c r="AA121" s="158"/>
      <c r="AB121" s="158"/>
      <c r="AC121" s="158"/>
      <c r="AD121" s="158"/>
      <c r="AE121" s="158"/>
    </row>
    <row r="122" spans="1:65" s="2" customFormat="1" ht="22.75" customHeight="1">
      <c r="A122" s="33"/>
      <c r="B122" s="34"/>
      <c r="C122" s="81" t="s">
        <v>128</v>
      </c>
      <c r="D122" s="35"/>
      <c r="E122" s="35"/>
      <c r="F122" s="35"/>
      <c r="G122" s="35"/>
      <c r="H122" s="35"/>
      <c r="I122" s="35"/>
      <c r="J122" s="165">
        <f>BK122</f>
        <v>0</v>
      </c>
      <c r="K122" s="35"/>
      <c r="L122" s="38"/>
      <c r="M122" s="77"/>
      <c r="N122" s="166"/>
      <c r="O122" s="78"/>
      <c r="P122" s="167">
        <f>P123+P130+P135+P150+P181+P210</f>
        <v>0</v>
      </c>
      <c r="Q122" s="78"/>
      <c r="R122" s="167">
        <f>R123+R130+R135+R150+R181+R210</f>
        <v>0</v>
      </c>
      <c r="S122" s="78"/>
      <c r="T122" s="168">
        <f>T123+T130+T135+T150+T181+T210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76</v>
      </c>
      <c r="AU122" s="16" t="s">
        <v>113</v>
      </c>
      <c r="BK122" s="169">
        <f>BK123+BK130+BK135+BK150+BK181+BK210</f>
        <v>0</v>
      </c>
    </row>
    <row r="123" spans="1:65" s="12" customFormat="1" ht="25.9" customHeight="1">
      <c r="B123" s="170"/>
      <c r="C123" s="171"/>
      <c r="D123" s="172" t="s">
        <v>76</v>
      </c>
      <c r="E123" s="173" t="s">
        <v>1041</v>
      </c>
      <c r="F123" s="173" t="s">
        <v>1042</v>
      </c>
      <c r="G123" s="171"/>
      <c r="H123" s="171"/>
      <c r="I123" s="174"/>
      <c r="J123" s="175">
        <f>BK123</f>
        <v>0</v>
      </c>
      <c r="K123" s="171"/>
      <c r="L123" s="176"/>
      <c r="M123" s="177"/>
      <c r="N123" s="178"/>
      <c r="O123" s="178"/>
      <c r="P123" s="179">
        <f>SUM(P124:P129)</f>
        <v>0</v>
      </c>
      <c r="Q123" s="178"/>
      <c r="R123" s="179">
        <f>SUM(R124:R129)</f>
        <v>0</v>
      </c>
      <c r="S123" s="178"/>
      <c r="T123" s="180">
        <f>SUM(T124:T129)</f>
        <v>0</v>
      </c>
      <c r="AR123" s="181" t="s">
        <v>86</v>
      </c>
      <c r="AT123" s="182" t="s">
        <v>76</v>
      </c>
      <c r="AU123" s="182" t="s">
        <v>77</v>
      </c>
      <c r="AY123" s="181" t="s">
        <v>132</v>
      </c>
      <c r="BK123" s="183">
        <f>SUM(BK124:BK129)</f>
        <v>0</v>
      </c>
    </row>
    <row r="124" spans="1:65" s="2" customFormat="1" ht="24.15" customHeight="1">
      <c r="A124" s="33"/>
      <c r="B124" s="34"/>
      <c r="C124" s="186" t="s">
        <v>84</v>
      </c>
      <c r="D124" s="186" t="s">
        <v>135</v>
      </c>
      <c r="E124" s="187" t="s">
        <v>2089</v>
      </c>
      <c r="F124" s="188" t="s">
        <v>2090</v>
      </c>
      <c r="G124" s="189" t="s">
        <v>240</v>
      </c>
      <c r="H124" s="190">
        <v>18</v>
      </c>
      <c r="I124" s="191"/>
      <c r="J124" s="192">
        <f>ROUND(I124*H124,2)</f>
        <v>0</v>
      </c>
      <c r="K124" s="193"/>
      <c r="L124" s="38"/>
      <c r="M124" s="194" t="s">
        <v>1</v>
      </c>
      <c r="N124" s="195" t="s">
        <v>42</v>
      </c>
      <c r="O124" s="70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182</v>
      </c>
      <c r="AT124" s="198" t="s">
        <v>135</v>
      </c>
      <c r="AU124" s="198" t="s">
        <v>84</v>
      </c>
      <c r="AY124" s="16" t="s">
        <v>132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6" t="s">
        <v>84</v>
      </c>
      <c r="BK124" s="199">
        <f>ROUND(I124*H124,2)</f>
        <v>0</v>
      </c>
      <c r="BL124" s="16" t="s">
        <v>182</v>
      </c>
      <c r="BM124" s="198" t="s">
        <v>86</v>
      </c>
    </row>
    <row r="125" spans="1:65" s="2" customFormat="1" ht="10">
      <c r="A125" s="33"/>
      <c r="B125" s="34"/>
      <c r="C125" s="35"/>
      <c r="D125" s="200" t="s">
        <v>141</v>
      </c>
      <c r="E125" s="35"/>
      <c r="F125" s="201" t="s">
        <v>2090</v>
      </c>
      <c r="G125" s="35"/>
      <c r="H125" s="35"/>
      <c r="I125" s="202"/>
      <c r="J125" s="35"/>
      <c r="K125" s="35"/>
      <c r="L125" s="38"/>
      <c r="M125" s="203"/>
      <c r="N125" s="204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141</v>
      </c>
      <c r="AU125" s="16" t="s">
        <v>84</v>
      </c>
    </row>
    <row r="126" spans="1:65" s="2" customFormat="1" ht="24.15" customHeight="1">
      <c r="A126" s="33"/>
      <c r="B126" s="34"/>
      <c r="C126" s="186" t="s">
        <v>86</v>
      </c>
      <c r="D126" s="186" t="s">
        <v>135</v>
      </c>
      <c r="E126" s="187" t="s">
        <v>2091</v>
      </c>
      <c r="F126" s="188" t="s">
        <v>2092</v>
      </c>
      <c r="G126" s="189" t="s">
        <v>240</v>
      </c>
      <c r="H126" s="190">
        <v>154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42</v>
      </c>
      <c r="O126" s="70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182</v>
      </c>
      <c r="AT126" s="198" t="s">
        <v>135</v>
      </c>
      <c r="AU126" s="198" t="s">
        <v>84</v>
      </c>
      <c r="AY126" s="16" t="s">
        <v>132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84</v>
      </c>
      <c r="BK126" s="199">
        <f>ROUND(I126*H126,2)</f>
        <v>0</v>
      </c>
      <c r="BL126" s="16" t="s">
        <v>182</v>
      </c>
      <c r="BM126" s="198" t="s">
        <v>153</v>
      </c>
    </row>
    <row r="127" spans="1:65" s="2" customFormat="1" ht="10">
      <c r="A127" s="33"/>
      <c r="B127" s="34"/>
      <c r="C127" s="35"/>
      <c r="D127" s="200" t="s">
        <v>141</v>
      </c>
      <c r="E127" s="35"/>
      <c r="F127" s="201" t="s">
        <v>2092</v>
      </c>
      <c r="G127" s="35"/>
      <c r="H127" s="35"/>
      <c r="I127" s="202"/>
      <c r="J127" s="35"/>
      <c r="K127" s="35"/>
      <c r="L127" s="38"/>
      <c r="M127" s="203"/>
      <c r="N127" s="204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141</v>
      </c>
      <c r="AU127" s="16" t="s">
        <v>84</v>
      </c>
    </row>
    <row r="128" spans="1:65" s="2" customFormat="1" ht="16.5" customHeight="1">
      <c r="A128" s="33"/>
      <c r="B128" s="34"/>
      <c r="C128" s="186" t="s">
        <v>149</v>
      </c>
      <c r="D128" s="186" t="s">
        <v>135</v>
      </c>
      <c r="E128" s="187" t="s">
        <v>2093</v>
      </c>
      <c r="F128" s="188" t="s">
        <v>2094</v>
      </c>
      <c r="G128" s="189" t="s">
        <v>240</v>
      </c>
      <c r="H128" s="190">
        <v>172</v>
      </c>
      <c r="I128" s="191"/>
      <c r="J128" s="192">
        <f>ROUND(I128*H128,2)</f>
        <v>0</v>
      </c>
      <c r="K128" s="193"/>
      <c r="L128" s="38"/>
      <c r="M128" s="194" t="s">
        <v>1</v>
      </c>
      <c r="N128" s="195" t="s">
        <v>42</v>
      </c>
      <c r="O128" s="70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182</v>
      </c>
      <c r="AT128" s="198" t="s">
        <v>135</v>
      </c>
      <c r="AU128" s="198" t="s">
        <v>84</v>
      </c>
      <c r="AY128" s="16" t="s">
        <v>132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6" t="s">
        <v>84</v>
      </c>
      <c r="BK128" s="199">
        <f>ROUND(I128*H128,2)</f>
        <v>0</v>
      </c>
      <c r="BL128" s="16" t="s">
        <v>182</v>
      </c>
      <c r="BM128" s="198" t="s">
        <v>161</v>
      </c>
    </row>
    <row r="129" spans="1:65" s="2" customFormat="1" ht="10">
      <c r="A129" s="33"/>
      <c r="B129" s="34"/>
      <c r="C129" s="35"/>
      <c r="D129" s="200" t="s">
        <v>141</v>
      </c>
      <c r="E129" s="35"/>
      <c r="F129" s="201" t="s">
        <v>2094</v>
      </c>
      <c r="G129" s="35"/>
      <c r="H129" s="35"/>
      <c r="I129" s="202"/>
      <c r="J129" s="35"/>
      <c r="K129" s="35"/>
      <c r="L129" s="38"/>
      <c r="M129" s="203"/>
      <c r="N129" s="204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141</v>
      </c>
      <c r="AU129" s="16" t="s">
        <v>84</v>
      </c>
    </row>
    <row r="130" spans="1:65" s="12" customFormat="1" ht="25.9" customHeight="1">
      <c r="B130" s="170"/>
      <c r="C130" s="171"/>
      <c r="D130" s="172" t="s">
        <v>76</v>
      </c>
      <c r="E130" s="173" t="s">
        <v>2095</v>
      </c>
      <c r="F130" s="173" t="s">
        <v>2096</v>
      </c>
      <c r="G130" s="171"/>
      <c r="H130" s="171"/>
      <c r="I130" s="174"/>
      <c r="J130" s="175">
        <f>BK130</f>
        <v>0</v>
      </c>
      <c r="K130" s="171"/>
      <c r="L130" s="176"/>
      <c r="M130" s="177"/>
      <c r="N130" s="178"/>
      <c r="O130" s="178"/>
      <c r="P130" s="179">
        <f>SUM(P131:P134)</f>
        <v>0</v>
      </c>
      <c r="Q130" s="178"/>
      <c r="R130" s="179">
        <f>SUM(R131:R134)</f>
        <v>0</v>
      </c>
      <c r="S130" s="178"/>
      <c r="T130" s="180">
        <f>SUM(T131:T134)</f>
        <v>0</v>
      </c>
      <c r="AR130" s="181" t="s">
        <v>86</v>
      </c>
      <c r="AT130" s="182" t="s">
        <v>76</v>
      </c>
      <c r="AU130" s="182" t="s">
        <v>77</v>
      </c>
      <c r="AY130" s="181" t="s">
        <v>132</v>
      </c>
      <c r="BK130" s="183">
        <f>SUM(BK131:BK134)</f>
        <v>0</v>
      </c>
    </row>
    <row r="131" spans="1:65" s="2" customFormat="1" ht="16.5" customHeight="1">
      <c r="A131" s="33"/>
      <c r="B131" s="34"/>
      <c r="C131" s="186" t="s">
        <v>153</v>
      </c>
      <c r="D131" s="186" t="s">
        <v>135</v>
      </c>
      <c r="E131" s="187" t="s">
        <v>2097</v>
      </c>
      <c r="F131" s="188" t="s">
        <v>2098</v>
      </c>
      <c r="G131" s="189" t="s">
        <v>237</v>
      </c>
      <c r="H131" s="190">
        <v>1</v>
      </c>
      <c r="I131" s="191"/>
      <c r="J131" s="192">
        <f>ROUND(I131*H131,2)</f>
        <v>0</v>
      </c>
      <c r="K131" s="193"/>
      <c r="L131" s="38"/>
      <c r="M131" s="194" t="s">
        <v>1</v>
      </c>
      <c r="N131" s="195" t="s">
        <v>42</v>
      </c>
      <c r="O131" s="70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182</v>
      </c>
      <c r="AT131" s="198" t="s">
        <v>135</v>
      </c>
      <c r="AU131" s="198" t="s">
        <v>84</v>
      </c>
      <c r="AY131" s="16" t="s">
        <v>132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6" t="s">
        <v>84</v>
      </c>
      <c r="BK131" s="199">
        <f>ROUND(I131*H131,2)</f>
        <v>0</v>
      </c>
      <c r="BL131" s="16" t="s">
        <v>182</v>
      </c>
      <c r="BM131" s="198" t="s">
        <v>165</v>
      </c>
    </row>
    <row r="132" spans="1:65" s="2" customFormat="1" ht="10">
      <c r="A132" s="33"/>
      <c r="B132" s="34"/>
      <c r="C132" s="35"/>
      <c r="D132" s="200" t="s">
        <v>141</v>
      </c>
      <c r="E132" s="35"/>
      <c r="F132" s="201" t="s">
        <v>2098</v>
      </c>
      <c r="G132" s="35"/>
      <c r="H132" s="35"/>
      <c r="I132" s="202"/>
      <c r="J132" s="35"/>
      <c r="K132" s="35"/>
      <c r="L132" s="38"/>
      <c r="M132" s="203"/>
      <c r="N132" s="204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141</v>
      </c>
      <c r="AU132" s="16" t="s">
        <v>84</v>
      </c>
    </row>
    <row r="133" spans="1:65" s="2" customFormat="1" ht="21.75" customHeight="1">
      <c r="A133" s="33"/>
      <c r="B133" s="34"/>
      <c r="C133" s="186" t="s">
        <v>131</v>
      </c>
      <c r="D133" s="186" t="s">
        <v>135</v>
      </c>
      <c r="E133" s="187" t="s">
        <v>2099</v>
      </c>
      <c r="F133" s="188" t="s">
        <v>2100</v>
      </c>
      <c r="G133" s="189" t="s">
        <v>2101</v>
      </c>
      <c r="H133" s="235"/>
      <c r="I133" s="191"/>
      <c r="J133" s="192">
        <f>ROUND(I133*H133,2)</f>
        <v>0</v>
      </c>
      <c r="K133" s="193"/>
      <c r="L133" s="38"/>
      <c r="M133" s="194" t="s">
        <v>1</v>
      </c>
      <c r="N133" s="195" t="s">
        <v>42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182</v>
      </c>
      <c r="AT133" s="198" t="s">
        <v>135</v>
      </c>
      <c r="AU133" s="198" t="s">
        <v>84</v>
      </c>
      <c r="AY133" s="16" t="s">
        <v>132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84</v>
      </c>
      <c r="BK133" s="199">
        <f>ROUND(I133*H133,2)</f>
        <v>0</v>
      </c>
      <c r="BL133" s="16" t="s">
        <v>182</v>
      </c>
      <c r="BM133" s="198" t="s">
        <v>170</v>
      </c>
    </row>
    <row r="134" spans="1:65" s="2" customFormat="1" ht="10">
      <c r="A134" s="33"/>
      <c r="B134" s="34"/>
      <c r="C134" s="35"/>
      <c r="D134" s="200" t="s">
        <v>141</v>
      </c>
      <c r="E134" s="35"/>
      <c r="F134" s="201" t="s">
        <v>2100</v>
      </c>
      <c r="G134" s="35"/>
      <c r="H134" s="35"/>
      <c r="I134" s="202"/>
      <c r="J134" s="35"/>
      <c r="K134" s="35"/>
      <c r="L134" s="38"/>
      <c r="M134" s="203"/>
      <c r="N134" s="204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141</v>
      </c>
      <c r="AU134" s="16" t="s">
        <v>84</v>
      </c>
    </row>
    <row r="135" spans="1:65" s="12" customFormat="1" ht="25.9" customHeight="1">
      <c r="B135" s="170"/>
      <c r="C135" s="171"/>
      <c r="D135" s="172" t="s">
        <v>76</v>
      </c>
      <c r="E135" s="173" t="s">
        <v>2102</v>
      </c>
      <c r="F135" s="173" t="s">
        <v>2103</v>
      </c>
      <c r="G135" s="171"/>
      <c r="H135" s="171"/>
      <c r="I135" s="174"/>
      <c r="J135" s="175">
        <f>BK135</f>
        <v>0</v>
      </c>
      <c r="K135" s="171"/>
      <c r="L135" s="176"/>
      <c r="M135" s="177"/>
      <c r="N135" s="178"/>
      <c r="O135" s="178"/>
      <c r="P135" s="179">
        <f>SUM(P136:P149)</f>
        <v>0</v>
      </c>
      <c r="Q135" s="178"/>
      <c r="R135" s="179">
        <f>SUM(R136:R149)</f>
        <v>0</v>
      </c>
      <c r="S135" s="178"/>
      <c r="T135" s="180">
        <f>SUM(T136:T149)</f>
        <v>0</v>
      </c>
      <c r="AR135" s="181" t="s">
        <v>86</v>
      </c>
      <c r="AT135" s="182" t="s">
        <v>76</v>
      </c>
      <c r="AU135" s="182" t="s">
        <v>77</v>
      </c>
      <c r="AY135" s="181" t="s">
        <v>132</v>
      </c>
      <c r="BK135" s="183">
        <f>SUM(BK136:BK149)</f>
        <v>0</v>
      </c>
    </row>
    <row r="136" spans="1:65" s="2" customFormat="1" ht="24.15" customHeight="1">
      <c r="A136" s="33"/>
      <c r="B136" s="34"/>
      <c r="C136" s="186" t="s">
        <v>161</v>
      </c>
      <c r="D136" s="186" t="s">
        <v>135</v>
      </c>
      <c r="E136" s="187" t="s">
        <v>2104</v>
      </c>
      <c r="F136" s="188" t="s">
        <v>2105</v>
      </c>
      <c r="G136" s="189" t="s">
        <v>240</v>
      </c>
      <c r="H136" s="190">
        <v>18</v>
      </c>
      <c r="I136" s="191"/>
      <c r="J136" s="192">
        <f>ROUND(I136*H136,2)</f>
        <v>0</v>
      </c>
      <c r="K136" s="193"/>
      <c r="L136" s="38"/>
      <c r="M136" s="194" t="s">
        <v>1</v>
      </c>
      <c r="N136" s="195" t="s">
        <v>42</v>
      </c>
      <c r="O136" s="70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182</v>
      </c>
      <c r="AT136" s="198" t="s">
        <v>135</v>
      </c>
      <c r="AU136" s="198" t="s">
        <v>84</v>
      </c>
      <c r="AY136" s="16" t="s">
        <v>132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6" t="s">
        <v>84</v>
      </c>
      <c r="BK136" s="199">
        <f>ROUND(I136*H136,2)</f>
        <v>0</v>
      </c>
      <c r="BL136" s="16" t="s">
        <v>182</v>
      </c>
      <c r="BM136" s="198" t="s">
        <v>173</v>
      </c>
    </row>
    <row r="137" spans="1:65" s="2" customFormat="1" ht="10">
      <c r="A137" s="33"/>
      <c r="B137" s="34"/>
      <c r="C137" s="35"/>
      <c r="D137" s="200" t="s">
        <v>141</v>
      </c>
      <c r="E137" s="35"/>
      <c r="F137" s="201" t="s">
        <v>2105</v>
      </c>
      <c r="G137" s="35"/>
      <c r="H137" s="35"/>
      <c r="I137" s="202"/>
      <c r="J137" s="35"/>
      <c r="K137" s="35"/>
      <c r="L137" s="38"/>
      <c r="M137" s="203"/>
      <c r="N137" s="204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141</v>
      </c>
      <c r="AU137" s="16" t="s">
        <v>84</v>
      </c>
    </row>
    <row r="138" spans="1:65" s="2" customFormat="1" ht="16.5" customHeight="1">
      <c r="A138" s="33"/>
      <c r="B138" s="34"/>
      <c r="C138" s="186" t="s">
        <v>167</v>
      </c>
      <c r="D138" s="186" t="s">
        <v>135</v>
      </c>
      <c r="E138" s="187" t="s">
        <v>2106</v>
      </c>
      <c r="F138" s="188" t="s">
        <v>2107</v>
      </c>
      <c r="G138" s="189" t="s">
        <v>240</v>
      </c>
      <c r="H138" s="190">
        <v>154</v>
      </c>
      <c r="I138" s="191"/>
      <c r="J138" s="192">
        <f>ROUND(I138*H138,2)</f>
        <v>0</v>
      </c>
      <c r="K138" s="193"/>
      <c r="L138" s="38"/>
      <c r="M138" s="194" t="s">
        <v>1</v>
      </c>
      <c r="N138" s="195" t="s">
        <v>42</v>
      </c>
      <c r="O138" s="70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182</v>
      </c>
      <c r="AT138" s="198" t="s">
        <v>135</v>
      </c>
      <c r="AU138" s="198" t="s">
        <v>84</v>
      </c>
      <c r="AY138" s="16" t="s">
        <v>132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6" t="s">
        <v>84</v>
      </c>
      <c r="BK138" s="199">
        <f>ROUND(I138*H138,2)</f>
        <v>0</v>
      </c>
      <c r="BL138" s="16" t="s">
        <v>182</v>
      </c>
      <c r="BM138" s="198" t="s">
        <v>178</v>
      </c>
    </row>
    <row r="139" spans="1:65" s="2" customFormat="1" ht="10">
      <c r="A139" s="33"/>
      <c r="B139" s="34"/>
      <c r="C139" s="35"/>
      <c r="D139" s="200" t="s">
        <v>141</v>
      </c>
      <c r="E139" s="35"/>
      <c r="F139" s="201" t="s">
        <v>2107</v>
      </c>
      <c r="G139" s="35"/>
      <c r="H139" s="35"/>
      <c r="I139" s="202"/>
      <c r="J139" s="35"/>
      <c r="K139" s="35"/>
      <c r="L139" s="38"/>
      <c r="M139" s="203"/>
      <c r="N139" s="204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141</v>
      </c>
      <c r="AU139" s="16" t="s">
        <v>84</v>
      </c>
    </row>
    <row r="140" spans="1:65" s="2" customFormat="1" ht="16.5" customHeight="1">
      <c r="A140" s="33"/>
      <c r="B140" s="34"/>
      <c r="C140" s="186" t="s">
        <v>165</v>
      </c>
      <c r="D140" s="186" t="s">
        <v>135</v>
      </c>
      <c r="E140" s="187" t="s">
        <v>2108</v>
      </c>
      <c r="F140" s="188" t="s">
        <v>2109</v>
      </c>
      <c r="G140" s="189" t="s">
        <v>240</v>
      </c>
      <c r="H140" s="190">
        <v>172</v>
      </c>
      <c r="I140" s="191"/>
      <c r="J140" s="192">
        <f>ROUND(I140*H140,2)</f>
        <v>0</v>
      </c>
      <c r="K140" s="193"/>
      <c r="L140" s="38"/>
      <c r="M140" s="194" t="s">
        <v>1</v>
      </c>
      <c r="N140" s="195" t="s">
        <v>42</v>
      </c>
      <c r="O140" s="70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182</v>
      </c>
      <c r="AT140" s="198" t="s">
        <v>135</v>
      </c>
      <c r="AU140" s="198" t="s">
        <v>84</v>
      </c>
      <c r="AY140" s="16" t="s">
        <v>132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84</v>
      </c>
      <c r="BK140" s="199">
        <f>ROUND(I140*H140,2)</f>
        <v>0</v>
      </c>
      <c r="BL140" s="16" t="s">
        <v>182</v>
      </c>
      <c r="BM140" s="198" t="s">
        <v>182</v>
      </c>
    </row>
    <row r="141" spans="1:65" s="2" customFormat="1" ht="10">
      <c r="A141" s="33"/>
      <c r="B141" s="34"/>
      <c r="C141" s="35"/>
      <c r="D141" s="200" t="s">
        <v>141</v>
      </c>
      <c r="E141" s="35"/>
      <c r="F141" s="201" t="s">
        <v>2109</v>
      </c>
      <c r="G141" s="35"/>
      <c r="H141" s="35"/>
      <c r="I141" s="202"/>
      <c r="J141" s="35"/>
      <c r="K141" s="35"/>
      <c r="L141" s="38"/>
      <c r="M141" s="203"/>
      <c r="N141" s="204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141</v>
      </c>
      <c r="AU141" s="16" t="s">
        <v>84</v>
      </c>
    </row>
    <row r="142" spans="1:65" s="2" customFormat="1" ht="16.5" customHeight="1">
      <c r="A142" s="33"/>
      <c r="B142" s="34"/>
      <c r="C142" s="186" t="s">
        <v>175</v>
      </c>
      <c r="D142" s="186" t="s">
        <v>135</v>
      </c>
      <c r="E142" s="187" t="s">
        <v>2110</v>
      </c>
      <c r="F142" s="188" t="s">
        <v>2111</v>
      </c>
      <c r="G142" s="189" t="s">
        <v>237</v>
      </c>
      <c r="H142" s="190">
        <v>18</v>
      </c>
      <c r="I142" s="191"/>
      <c r="J142" s="192">
        <f>ROUND(I142*H142,2)</f>
        <v>0</v>
      </c>
      <c r="K142" s="193"/>
      <c r="L142" s="38"/>
      <c r="M142" s="194" t="s">
        <v>1</v>
      </c>
      <c r="N142" s="195" t="s">
        <v>42</v>
      </c>
      <c r="O142" s="70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182</v>
      </c>
      <c r="AT142" s="198" t="s">
        <v>135</v>
      </c>
      <c r="AU142" s="198" t="s">
        <v>84</v>
      </c>
      <c r="AY142" s="16" t="s">
        <v>132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6" t="s">
        <v>84</v>
      </c>
      <c r="BK142" s="199">
        <f>ROUND(I142*H142,2)</f>
        <v>0</v>
      </c>
      <c r="BL142" s="16" t="s">
        <v>182</v>
      </c>
      <c r="BM142" s="198" t="s">
        <v>187</v>
      </c>
    </row>
    <row r="143" spans="1:65" s="2" customFormat="1" ht="10">
      <c r="A143" s="33"/>
      <c r="B143" s="34"/>
      <c r="C143" s="35"/>
      <c r="D143" s="200" t="s">
        <v>141</v>
      </c>
      <c r="E143" s="35"/>
      <c r="F143" s="201" t="s">
        <v>2111</v>
      </c>
      <c r="G143" s="35"/>
      <c r="H143" s="35"/>
      <c r="I143" s="202"/>
      <c r="J143" s="35"/>
      <c r="K143" s="35"/>
      <c r="L143" s="38"/>
      <c r="M143" s="203"/>
      <c r="N143" s="204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141</v>
      </c>
      <c r="AU143" s="16" t="s">
        <v>84</v>
      </c>
    </row>
    <row r="144" spans="1:65" s="2" customFormat="1" ht="16.5" customHeight="1">
      <c r="A144" s="33"/>
      <c r="B144" s="34"/>
      <c r="C144" s="186" t="s">
        <v>170</v>
      </c>
      <c r="D144" s="186" t="s">
        <v>135</v>
      </c>
      <c r="E144" s="187" t="s">
        <v>2112</v>
      </c>
      <c r="F144" s="188" t="s">
        <v>2113</v>
      </c>
      <c r="G144" s="189" t="s">
        <v>237</v>
      </c>
      <c r="H144" s="190">
        <v>14</v>
      </c>
      <c r="I144" s="191"/>
      <c r="J144" s="192">
        <f>ROUND(I144*H144,2)</f>
        <v>0</v>
      </c>
      <c r="K144" s="193"/>
      <c r="L144" s="38"/>
      <c r="M144" s="194" t="s">
        <v>1</v>
      </c>
      <c r="N144" s="195" t="s">
        <v>42</v>
      </c>
      <c r="O144" s="70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182</v>
      </c>
      <c r="AT144" s="198" t="s">
        <v>135</v>
      </c>
      <c r="AU144" s="198" t="s">
        <v>84</v>
      </c>
      <c r="AY144" s="16" t="s">
        <v>132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6" t="s">
        <v>84</v>
      </c>
      <c r="BK144" s="199">
        <f>ROUND(I144*H144,2)</f>
        <v>0</v>
      </c>
      <c r="BL144" s="16" t="s">
        <v>182</v>
      </c>
      <c r="BM144" s="198" t="s">
        <v>191</v>
      </c>
    </row>
    <row r="145" spans="1:65" s="2" customFormat="1" ht="10">
      <c r="A145" s="33"/>
      <c r="B145" s="34"/>
      <c r="C145" s="35"/>
      <c r="D145" s="200" t="s">
        <v>141</v>
      </c>
      <c r="E145" s="35"/>
      <c r="F145" s="201" t="s">
        <v>2113</v>
      </c>
      <c r="G145" s="35"/>
      <c r="H145" s="35"/>
      <c r="I145" s="202"/>
      <c r="J145" s="35"/>
      <c r="K145" s="35"/>
      <c r="L145" s="38"/>
      <c r="M145" s="203"/>
      <c r="N145" s="204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141</v>
      </c>
      <c r="AU145" s="16" t="s">
        <v>84</v>
      </c>
    </row>
    <row r="146" spans="1:65" s="2" customFormat="1" ht="16.5" customHeight="1">
      <c r="A146" s="33"/>
      <c r="B146" s="34"/>
      <c r="C146" s="186" t="s">
        <v>184</v>
      </c>
      <c r="D146" s="186" t="s">
        <v>135</v>
      </c>
      <c r="E146" s="187" t="s">
        <v>2114</v>
      </c>
      <c r="F146" s="188" t="s">
        <v>2115</v>
      </c>
      <c r="G146" s="189" t="s">
        <v>237</v>
      </c>
      <c r="H146" s="190">
        <v>90</v>
      </c>
      <c r="I146" s="191"/>
      <c r="J146" s="192">
        <f>ROUND(I146*H146,2)</f>
        <v>0</v>
      </c>
      <c r="K146" s="193"/>
      <c r="L146" s="38"/>
      <c r="M146" s="194" t="s">
        <v>1</v>
      </c>
      <c r="N146" s="195" t="s">
        <v>42</v>
      </c>
      <c r="O146" s="70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182</v>
      </c>
      <c r="AT146" s="198" t="s">
        <v>135</v>
      </c>
      <c r="AU146" s="198" t="s">
        <v>84</v>
      </c>
      <c r="AY146" s="16" t="s">
        <v>132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84</v>
      </c>
      <c r="BK146" s="199">
        <f>ROUND(I146*H146,2)</f>
        <v>0</v>
      </c>
      <c r="BL146" s="16" t="s">
        <v>182</v>
      </c>
      <c r="BM146" s="198" t="s">
        <v>259</v>
      </c>
    </row>
    <row r="147" spans="1:65" s="2" customFormat="1" ht="10">
      <c r="A147" s="33"/>
      <c r="B147" s="34"/>
      <c r="C147" s="35"/>
      <c r="D147" s="200" t="s">
        <v>141</v>
      </c>
      <c r="E147" s="35"/>
      <c r="F147" s="201" t="s">
        <v>2115</v>
      </c>
      <c r="G147" s="35"/>
      <c r="H147" s="35"/>
      <c r="I147" s="202"/>
      <c r="J147" s="35"/>
      <c r="K147" s="35"/>
      <c r="L147" s="38"/>
      <c r="M147" s="203"/>
      <c r="N147" s="204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141</v>
      </c>
      <c r="AU147" s="16" t="s">
        <v>84</v>
      </c>
    </row>
    <row r="148" spans="1:65" s="2" customFormat="1" ht="21.75" customHeight="1">
      <c r="A148" s="33"/>
      <c r="B148" s="34"/>
      <c r="C148" s="186" t="s">
        <v>173</v>
      </c>
      <c r="D148" s="186" t="s">
        <v>135</v>
      </c>
      <c r="E148" s="187" t="s">
        <v>2099</v>
      </c>
      <c r="F148" s="188" t="s">
        <v>2100</v>
      </c>
      <c r="G148" s="189" t="s">
        <v>2101</v>
      </c>
      <c r="H148" s="235"/>
      <c r="I148" s="191"/>
      <c r="J148" s="192">
        <f>ROUND(I148*H148,2)</f>
        <v>0</v>
      </c>
      <c r="K148" s="193"/>
      <c r="L148" s="38"/>
      <c r="M148" s="194" t="s">
        <v>1</v>
      </c>
      <c r="N148" s="195" t="s">
        <v>42</v>
      </c>
      <c r="O148" s="70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182</v>
      </c>
      <c r="AT148" s="198" t="s">
        <v>135</v>
      </c>
      <c r="AU148" s="198" t="s">
        <v>84</v>
      </c>
      <c r="AY148" s="16" t="s">
        <v>132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84</v>
      </c>
      <c r="BK148" s="199">
        <f>ROUND(I148*H148,2)</f>
        <v>0</v>
      </c>
      <c r="BL148" s="16" t="s">
        <v>182</v>
      </c>
      <c r="BM148" s="198" t="s">
        <v>262</v>
      </c>
    </row>
    <row r="149" spans="1:65" s="2" customFormat="1" ht="10">
      <c r="A149" s="33"/>
      <c r="B149" s="34"/>
      <c r="C149" s="35"/>
      <c r="D149" s="200" t="s">
        <v>141</v>
      </c>
      <c r="E149" s="35"/>
      <c r="F149" s="201" t="s">
        <v>2100</v>
      </c>
      <c r="G149" s="35"/>
      <c r="H149" s="35"/>
      <c r="I149" s="202"/>
      <c r="J149" s="35"/>
      <c r="K149" s="35"/>
      <c r="L149" s="38"/>
      <c r="M149" s="203"/>
      <c r="N149" s="204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141</v>
      </c>
      <c r="AU149" s="16" t="s">
        <v>84</v>
      </c>
    </row>
    <row r="150" spans="1:65" s="12" customFormat="1" ht="25.9" customHeight="1">
      <c r="B150" s="170"/>
      <c r="C150" s="171"/>
      <c r="D150" s="172" t="s">
        <v>76</v>
      </c>
      <c r="E150" s="173" t="s">
        <v>2116</v>
      </c>
      <c r="F150" s="173" t="s">
        <v>2117</v>
      </c>
      <c r="G150" s="171"/>
      <c r="H150" s="171"/>
      <c r="I150" s="174"/>
      <c r="J150" s="175">
        <f>BK150</f>
        <v>0</v>
      </c>
      <c r="K150" s="171"/>
      <c r="L150" s="176"/>
      <c r="M150" s="177"/>
      <c r="N150" s="178"/>
      <c r="O150" s="178"/>
      <c r="P150" s="179">
        <f>SUM(P151:P180)</f>
        <v>0</v>
      </c>
      <c r="Q150" s="178"/>
      <c r="R150" s="179">
        <f>SUM(R151:R180)</f>
        <v>0</v>
      </c>
      <c r="S150" s="178"/>
      <c r="T150" s="180">
        <f>SUM(T151:T180)</f>
        <v>0</v>
      </c>
      <c r="AR150" s="181" t="s">
        <v>84</v>
      </c>
      <c r="AT150" s="182" t="s">
        <v>76</v>
      </c>
      <c r="AU150" s="182" t="s">
        <v>77</v>
      </c>
      <c r="AY150" s="181" t="s">
        <v>132</v>
      </c>
      <c r="BK150" s="183">
        <f>SUM(BK151:BK180)</f>
        <v>0</v>
      </c>
    </row>
    <row r="151" spans="1:65" s="2" customFormat="1" ht="16.5" customHeight="1">
      <c r="A151" s="33"/>
      <c r="B151" s="34"/>
      <c r="C151" s="186" t="s">
        <v>263</v>
      </c>
      <c r="D151" s="186" t="s">
        <v>135</v>
      </c>
      <c r="E151" s="187" t="s">
        <v>2118</v>
      </c>
      <c r="F151" s="188" t="s">
        <v>2119</v>
      </c>
      <c r="G151" s="189" t="s">
        <v>226</v>
      </c>
      <c r="H151" s="190">
        <v>400</v>
      </c>
      <c r="I151" s="191"/>
      <c r="J151" s="192">
        <f>ROUND(I151*H151,2)</f>
        <v>0</v>
      </c>
      <c r="K151" s="193"/>
      <c r="L151" s="38"/>
      <c r="M151" s="194" t="s">
        <v>1</v>
      </c>
      <c r="N151" s="195" t="s">
        <v>42</v>
      </c>
      <c r="O151" s="70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153</v>
      </c>
      <c r="AT151" s="198" t="s">
        <v>135</v>
      </c>
      <c r="AU151" s="198" t="s">
        <v>84</v>
      </c>
      <c r="AY151" s="16" t="s">
        <v>132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84</v>
      </c>
      <c r="BK151" s="199">
        <f>ROUND(I151*H151,2)</f>
        <v>0</v>
      </c>
      <c r="BL151" s="16" t="s">
        <v>153</v>
      </c>
      <c r="BM151" s="198" t="s">
        <v>266</v>
      </c>
    </row>
    <row r="152" spans="1:65" s="2" customFormat="1" ht="10">
      <c r="A152" s="33"/>
      <c r="B152" s="34"/>
      <c r="C152" s="35"/>
      <c r="D152" s="200" t="s">
        <v>141</v>
      </c>
      <c r="E152" s="35"/>
      <c r="F152" s="201" t="s">
        <v>2119</v>
      </c>
      <c r="G152" s="35"/>
      <c r="H152" s="35"/>
      <c r="I152" s="202"/>
      <c r="J152" s="35"/>
      <c r="K152" s="35"/>
      <c r="L152" s="38"/>
      <c r="M152" s="203"/>
      <c r="N152" s="204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141</v>
      </c>
      <c r="AU152" s="16" t="s">
        <v>84</v>
      </c>
    </row>
    <row r="153" spans="1:65" s="2" customFormat="1" ht="24.15" customHeight="1">
      <c r="A153" s="33"/>
      <c r="B153" s="34"/>
      <c r="C153" s="186" t="s">
        <v>178</v>
      </c>
      <c r="D153" s="186" t="s">
        <v>135</v>
      </c>
      <c r="E153" s="187" t="s">
        <v>2120</v>
      </c>
      <c r="F153" s="188" t="s">
        <v>2121</v>
      </c>
      <c r="G153" s="189" t="s">
        <v>237</v>
      </c>
      <c r="H153" s="190">
        <v>2</v>
      </c>
      <c r="I153" s="191"/>
      <c r="J153" s="192">
        <f>ROUND(I153*H153,2)</f>
        <v>0</v>
      </c>
      <c r="K153" s="193"/>
      <c r="L153" s="38"/>
      <c r="M153" s="194" t="s">
        <v>1</v>
      </c>
      <c r="N153" s="195" t="s">
        <v>42</v>
      </c>
      <c r="O153" s="70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8" t="s">
        <v>153</v>
      </c>
      <c r="AT153" s="198" t="s">
        <v>135</v>
      </c>
      <c r="AU153" s="198" t="s">
        <v>84</v>
      </c>
      <c r="AY153" s="16" t="s">
        <v>132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6" t="s">
        <v>84</v>
      </c>
      <c r="BK153" s="199">
        <f>ROUND(I153*H153,2)</f>
        <v>0</v>
      </c>
      <c r="BL153" s="16" t="s">
        <v>153</v>
      </c>
      <c r="BM153" s="198" t="s">
        <v>269</v>
      </c>
    </row>
    <row r="154" spans="1:65" s="2" customFormat="1" ht="18">
      <c r="A154" s="33"/>
      <c r="B154" s="34"/>
      <c r="C154" s="35"/>
      <c r="D154" s="200" t="s">
        <v>141</v>
      </c>
      <c r="E154" s="35"/>
      <c r="F154" s="201" t="s">
        <v>2121</v>
      </c>
      <c r="G154" s="35"/>
      <c r="H154" s="35"/>
      <c r="I154" s="202"/>
      <c r="J154" s="35"/>
      <c r="K154" s="35"/>
      <c r="L154" s="38"/>
      <c r="M154" s="203"/>
      <c r="N154" s="204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141</v>
      </c>
      <c r="AU154" s="16" t="s">
        <v>84</v>
      </c>
    </row>
    <row r="155" spans="1:65" s="2" customFormat="1" ht="21.75" customHeight="1">
      <c r="A155" s="33"/>
      <c r="B155" s="34"/>
      <c r="C155" s="186" t="s">
        <v>8</v>
      </c>
      <c r="D155" s="186" t="s">
        <v>135</v>
      </c>
      <c r="E155" s="187" t="s">
        <v>2122</v>
      </c>
      <c r="F155" s="188" t="s">
        <v>2123</v>
      </c>
      <c r="G155" s="189" t="s">
        <v>240</v>
      </c>
      <c r="H155" s="190">
        <v>1540</v>
      </c>
      <c r="I155" s="191"/>
      <c r="J155" s="192">
        <f>ROUND(I155*H155,2)</f>
        <v>0</v>
      </c>
      <c r="K155" s="193"/>
      <c r="L155" s="38"/>
      <c r="M155" s="194" t="s">
        <v>1</v>
      </c>
      <c r="N155" s="195" t="s">
        <v>42</v>
      </c>
      <c r="O155" s="70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8" t="s">
        <v>153</v>
      </c>
      <c r="AT155" s="198" t="s">
        <v>135</v>
      </c>
      <c r="AU155" s="198" t="s">
        <v>84</v>
      </c>
      <c r="AY155" s="16" t="s">
        <v>132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6" t="s">
        <v>84</v>
      </c>
      <c r="BK155" s="199">
        <f>ROUND(I155*H155,2)</f>
        <v>0</v>
      </c>
      <c r="BL155" s="16" t="s">
        <v>153</v>
      </c>
      <c r="BM155" s="198" t="s">
        <v>272</v>
      </c>
    </row>
    <row r="156" spans="1:65" s="2" customFormat="1" ht="10">
      <c r="A156" s="33"/>
      <c r="B156" s="34"/>
      <c r="C156" s="35"/>
      <c r="D156" s="200" t="s">
        <v>141</v>
      </c>
      <c r="E156" s="35"/>
      <c r="F156" s="201" t="s">
        <v>2123</v>
      </c>
      <c r="G156" s="35"/>
      <c r="H156" s="35"/>
      <c r="I156" s="202"/>
      <c r="J156" s="35"/>
      <c r="K156" s="35"/>
      <c r="L156" s="38"/>
      <c r="M156" s="203"/>
      <c r="N156" s="204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141</v>
      </c>
      <c r="AU156" s="16" t="s">
        <v>84</v>
      </c>
    </row>
    <row r="157" spans="1:65" s="2" customFormat="1" ht="16.5" customHeight="1">
      <c r="A157" s="33"/>
      <c r="B157" s="34"/>
      <c r="C157" s="186" t="s">
        <v>182</v>
      </c>
      <c r="D157" s="186" t="s">
        <v>135</v>
      </c>
      <c r="E157" s="187" t="s">
        <v>2124</v>
      </c>
      <c r="F157" s="188" t="s">
        <v>2125</v>
      </c>
      <c r="G157" s="189" t="s">
        <v>240</v>
      </c>
      <c r="H157" s="190">
        <v>60</v>
      </c>
      <c r="I157" s="191"/>
      <c r="J157" s="192">
        <f>ROUND(I157*H157,2)</f>
        <v>0</v>
      </c>
      <c r="K157" s="193"/>
      <c r="L157" s="38"/>
      <c r="M157" s="194" t="s">
        <v>1</v>
      </c>
      <c r="N157" s="195" t="s">
        <v>42</v>
      </c>
      <c r="O157" s="70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8" t="s">
        <v>153</v>
      </c>
      <c r="AT157" s="198" t="s">
        <v>135</v>
      </c>
      <c r="AU157" s="198" t="s">
        <v>84</v>
      </c>
      <c r="AY157" s="16" t="s">
        <v>132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6" t="s">
        <v>84</v>
      </c>
      <c r="BK157" s="199">
        <f>ROUND(I157*H157,2)</f>
        <v>0</v>
      </c>
      <c r="BL157" s="16" t="s">
        <v>153</v>
      </c>
      <c r="BM157" s="198" t="s">
        <v>276</v>
      </c>
    </row>
    <row r="158" spans="1:65" s="2" customFormat="1" ht="10">
      <c r="A158" s="33"/>
      <c r="B158" s="34"/>
      <c r="C158" s="35"/>
      <c r="D158" s="200" t="s">
        <v>141</v>
      </c>
      <c r="E158" s="35"/>
      <c r="F158" s="201" t="s">
        <v>2125</v>
      </c>
      <c r="G158" s="35"/>
      <c r="H158" s="35"/>
      <c r="I158" s="202"/>
      <c r="J158" s="35"/>
      <c r="K158" s="35"/>
      <c r="L158" s="38"/>
      <c r="M158" s="203"/>
      <c r="N158" s="204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141</v>
      </c>
      <c r="AU158" s="16" t="s">
        <v>84</v>
      </c>
    </row>
    <row r="159" spans="1:65" s="2" customFormat="1" ht="16.5" customHeight="1">
      <c r="A159" s="33"/>
      <c r="B159" s="34"/>
      <c r="C159" s="186" t="s">
        <v>277</v>
      </c>
      <c r="D159" s="186" t="s">
        <v>135</v>
      </c>
      <c r="E159" s="187" t="s">
        <v>2126</v>
      </c>
      <c r="F159" s="188" t="s">
        <v>2127</v>
      </c>
      <c r="G159" s="189" t="s">
        <v>237</v>
      </c>
      <c r="H159" s="190">
        <v>36</v>
      </c>
      <c r="I159" s="191"/>
      <c r="J159" s="192">
        <f>ROUND(I159*H159,2)</f>
        <v>0</v>
      </c>
      <c r="K159" s="193"/>
      <c r="L159" s="38"/>
      <c r="M159" s="194" t="s">
        <v>1</v>
      </c>
      <c r="N159" s="195" t="s">
        <v>42</v>
      </c>
      <c r="O159" s="70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8" t="s">
        <v>153</v>
      </c>
      <c r="AT159" s="198" t="s">
        <v>135</v>
      </c>
      <c r="AU159" s="198" t="s">
        <v>84</v>
      </c>
      <c r="AY159" s="16" t="s">
        <v>132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6" t="s">
        <v>84</v>
      </c>
      <c r="BK159" s="199">
        <f>ROUND(I159*H159,2)</f>
        <v>0</v>
      </c>
      <c r="BL159" s="16" t="s">
        <v>153</v>
      </c>
      <c r="BM159" s="198" t="s">
        <v>280</v>
      </c>
    </row>
    <row r="160" spans="1:65" s="2" customFormat="1" ht="10">
      <c r="A160" s="33"/>
      <c r="B160" s="34"/>
      <c r="C160" s="35"/>
      <c r="D160" s="200" t="s">
        <v>141</v>
      </c>
      <c r="E160" s="35"/>
      <c r="F160" s="201" t="s">
        <v>2127</v>
      </c>
      <c r="G160" s="35"/>
      <c r="H160" s="35"/>
      <c r="I160" s="202"/>
      <c r="J160" s="35"/>
      <c r="K160" s="35"/>
      <c r="L160" s="38"/>
      <c r="M160" s="203"/>
      <c r="N160" s="204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141</v>
      </c>
      <c r="AU160" s="16" t="s">
        <v>84</v>
      </c>
    </row>
    <row r="161" spans="1:65" s="2" customFormat="1" ht="16.5" customHeight="1">
      <c r="A161" s="33"/>
      <c r="B161" s="34"/>
      <c r="C161" s="186" t="s">
        <v>187</v>
      </c>
      <c r="D161" s="186" t="s">
        <v>135</v>
      </c>
      <c r="E161" s="187" t="s">
        <v>2128</v>
      </c>
      <c r="F161" s="188" t="s">
        <v>2129</v>
      </c>
      <c r="G161" s="189" t="s">
        <v>237</v>
      </c>
      <c r="H161" s="190">
        <v>30</v>
      </c>
      <c r="I161" s="191"/>
      <c r="J161" s="192">
        <f>ROUND(I161*H161,2)</f>
        <v>0</v>
      </c>
      <c r="K161" s="193"/>
      <c r="L161" s="38"/>
      <c r="M161" s="194" t="s">
        <v>1</v>
      </c>
      <c r="N161" s="195" t="s">
        <v>42</v>
      </c>
      <c r="O161" s="70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8" t="s">
        <v>153</v>
      </c>
      <c r="AT161" s="198" t="s">
        <v>135</v>
      </c>
      <c r="AU161" s="198" t="s">
        <v>84</v>
      </c>
      <c r="AY161" s="16" t="s">
        <v>132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6" t="s">
        <v>84</v>
      </c>
      <c r="BK161" s="199">
        <f>ROUND(I161*H161,2)</f>
        <v>0</v>
      </c>
      <c r="BL161" s="16" t="s">
        <v>153</v>
      </c>
      <c r="BM161" s="198" t="s">
        <v>283</v>
      </c>
    </row>
    <row r="162" spans="1:65" s="2" customFormat="1" ht="10">
      <c r="A162" s="33"/>
      <c r="B162" s="34"/>
      <c r="C162" s="35"/>
      <c r="D162" s="200" t="s">
        <v>141</v>
      </c>
      <c r="E162" s="35"/>
      <c r="F162" s="201" t="s">
        <v>2129</v>
      </c>
      <c r="G162" s="35"/>
      <c r="H162" s="35"/>
      <c r="I162" s="202"/>
      <c r="J162" s="35"/>
      <c r="K162" s="35"/>
      <c r="L162" s="38"/>
      <c r="M162" s="203"/>
      <c r="N162" s="204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141</v>
      </c>
      <c r="AU162" s="16" t="s">
        <v>84</v>
      </c>
    </row>
    <row r="163" spans="1:65" s="2" customFormat="1" ht="16.5" customHeight="1">
      <c r="A163" s="33"/>
      <c r="B163" s="34"/>
      <c r="C163" s="186" t="s">
        <v>285</v>
      </c>
      <c r="D163" s="186" t="s">
        <v>135</v>
      </c>
      <c r="E163" s="187" t="s">
        <v>2130</v>
      </c>
      <c r="F163" s="188" t="s">
        <v>2131</v>
      </c>
      <c r="G163" s="189" t="s">
        <v>237</v>
      </c>
      <c r="H163" s="190">
        <v>2</v>
      </c>
      <c r="I163" s="191"/>
      <c r="J163" s="192">
        <f>ROUND(I163*H163,2)</f>
        <v>0</v>
      </c>
      <c r="K163" s="193"/>
      <c r="L163" s="38"/>
      <c r="M163" s="194" t="s">
        <v>1</v>
      </c>
      <c r="N163" s="195" t="s">
        <v>42</v>
      </c>
      <c r="O163" s="70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8" t="s">
        <v>153</v>
      </c>
      <c r="AT163" s="198" t="s">
        <v>135</v>
      </c>
      <c r="AU163" s="198" t="s">
        <v>84</v>
      </c>
      <c r="AY163" s="16" t="s">
        <v>132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6" t="s">
        <v>84</v>
      </c>
      <c r="BK163" s="199">
        <f>ROUND(I163*H163,2)</f>
        <v>0</v>
      </c>
      <c r="BL163" s="16" t="s">
        <v>153</v>
      </c>
      <c r="BM163" s="198" t="s">
        <v>288</v>
      </c>
    </row>
    <row r="164" spans="1:65" s="2" customFormat="1" ht="10">
      <c r="A164" s="33"/>
      <c r="B164" s="34"/>
      <c r="C164" s="35"/>
      <c r="D164" s="200" t="s">
        <v>141</v>
      </c>
      <c r="E164" s="35"/>
      <c r="F164" s="201" t="s">
        <v>2131</v>
      </c>
      <c r="G164" s="35"/>
      <c r="H164" s="35"/>
      <c r="I164" s="202"/>
      <c r="J164" s="35"/>
      <c r="K164" s="35"/>
      <c r="L164" s="38"/>
      <c r="M164" s="203"/>
      <c r="N164" s="204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141</v>
      </c>
      <c r="AU164" s="16" t="s">
        <v>84</v>
      </c>
    </row>
    <row r="165" spans="1:65" s="2" customFormat="1" ht="16.5" customHeight="1">
      <c r="A165" s="33"/>
      <c r="B165" s="34"/>
      <c r="C165" s="186" t="s">
        <v>191</v>
      </c>
      <c r="D165" s="186" t="s">
        <v>135</v>
      </c>
      <c r="E165" s="187" t="s">
        <v>2132</v>
      </c>
      <c r="F165" s="188" t="s">
        <v>2133</v>
      </c>
      <c r="G165" s="189" t="s">
        <v>237</v>
      </c>
      <c r="H165" s="190">
        <v>30</v>
      </c>
      <c r="I165" s="191"/>
      <c r="J165" s="192">
        <f>ROUND(I165*H165,2)</f>
        <v>0</v>
      </c>
      <c r="K165" s="193"/>
      <c r="L165" s="38"/>
      <c r="M165" s="194" t="s">
        <v>1</v>
      </c>
      <c r="N165" s="195" t="s">
        <v>42</v>
      </c>
      <c r="O165" s="70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8" t="s">
        <v>153</v>
      </c>
      <c r="AT165" s="198" t="s">
        <v>135</v>
      </c>
      <c r="AU165" s="198" t="s">
        <v>84</v>
      </c>
      <c r="AY165" s="16" t="s">
        <v>132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6" t="s">
        <v>84</v>
      </c>
      <c r="BK165" s="199">
        <f>ROUND(I165*H165,2)</f>
        <v>0</v>
      </c>
      <c r="BL165" s="16" t="s">
        <v>153</v>
      </c>
      <c r="BM165" s="198" t="s">
        <v>291</v>
      </c>
    </row>
    <row r="166" spans="1:65" s="2" customFormat="1" ht="10">
      <c r="A166" s="33"/>
      <c r="B166" s="34"/>
      <c r="C166" s="35"/>
      <c r="D166" s="200" t="s">
        <v>141</v>
      </c>
      <c r="E166" s="35"/>
      <c r="F166" s="201" t="s">
        <v>2133</v>
      </c>
      <c r="G166" s="35"/>
      <c r="H166" s="35"/>
      <c r="I166" s="202"/>
      <c r="J166" s="35"/>
      <c r="K166" s="35"/>
      <c r="L166" s="38"/>
      <c r="M166" s="203"/>
      <c r="N166" s="204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141</v>
      </c>
      <c r="AU166" s="16" t="s">
        <v>84</v>
      </c>
    </row>
    <row r="167" spans="1:65" s="2" customFormat="1" ht="16.5" customHeight="1">
      <c r="A167" s="33"/>
      <c r="B167" s="34"/>
      <c r="C167" s="186" t="s">
        <v>7</v>
      </c>
      <c r="D167" s="186" t="s">
        <v>135</v>
      </c>
      <c r="E167" s="187" t="s">
        <v>2134</v>
      </c>
      <c r="F167" s="188" t="s">
        <v>2135</v>
      </c>
      <c r="G167" s="189" t="s">
        <v>237</v>
      </c>
      <c r="H167" s="190">
        <v>18</v>
      </c>
      <c r="I167" s="191"/>
      <c r="J167" s="192">
        <f>ROUND(I167*H167,2)</f>
        <v>0</v>
      </c>
      <c r="K167" s="193"/>
      <c r="L167" s="38"/>
      <c r="M167" s="194" t="s">
        <v>1</v>
      </c>
      <c r="N167" s="195" t="s">
        <v>42</v>
      </c>
      <c r="O167" s="70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8" t="s">
        <v>153</v>
      </c>
      <c r="AT167" s="198" t="s">
        <v>135</v>
      </c>
      <c r="AU167" s="198" t="s">
        <v>84</v>
      </c>
      <c r="AY167" s="16" t="s">
        <v>132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6" t="s">
        <v>84</v>
      </c>
      <c r="BK167" s="199">
        <f>ROUND(I167*H167,2)</f>
        <v>0</v>
      </c>
      <c r="BL167" s="16" t="s">
        <v>153</v>
      </c>
      <c r="BM167" s="198" t="s">
        <v>294</v>
      </c>
    </row>
    <row r="168" spans="1:65" s="2" customFormat="1" ht="10">
      <c r="A168" s="33"/>
      <c r="B168" s="34"/>
      <c r="C168" s="35"/>
      <c r="D168" s="200" t="s">
        <v>141</v>
      </c>
      <c r="E168" s="35"/>
      <c r="F168" s="201" t="s">
        <v>2135</v>
      </c>
      <c r="G168" s="35"/>
      <c r="H168" s="35"/>
      <c r="I168" s="202"/>
      <c r="J168" s="35"/>
      <c r="K168" s="35"/>
      <c r="L168" s="38"/>
      <c r="M168" s="203"/>
      <c r="N168" s="204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141</v>
      </c>
      <c r="AU168" s="16" t="s">
        <v>84</v>
      </c>
    </row>
    <row r="169" spans="1:65" s="2" customFormat="1" ht="16.5" customHeight="1">
      <c r="A169" s="33"/>
      <c r="B169" s="34"/>
      <c r="C169" s="186" t="s">
        <v>259</v>
      </c>
      <c r="D169" s="186" t="s">
        <v>135</v>
      </c>
      <c r="E169" s="187" t="s">
        <v>2136</v>
      </c>
      <c r="F169" s="188" t="s">
        <v>2137</v>
      </c>
      <c r="G169" s="189" t="s">
        <v>237</v>
      </c>
      <c r="H169" s="190">
        <v>18</v>
      </c>
      <c r="I169" s="191"/>
      <c r="J169" s="192">
        <f>ROUND(I169*H169,2)</f>
        <v>0</v>
      </c>
      <c r="K169" s="193"/>
      <c r="L169" s="38"/>
      <c r="M169" s="194" t="s">
        <v>1</v>
      </c>
      <c r="N169" s="195" t="s">
        <v>42</v>
      </c>
      <c r="O169" s="70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8" t="s">
        <v>153</v>
      </c>
      <c r="AT169" s="198" t="s">
        <v>135</v>
      </c>
      <c r="AU169" s="198" t="s">
        <v>84</v>
      </c>
      <c r="AY169" s="16" t="s">
        <v>132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6" t="s">
        <v>84</v>
      </c>
      <c r="BK169" s="199">
        <f>ROUND(I169*H169,2)</f>
        <v>0</v>
      </c>
      <c r="BL169" s="16" t="s">
        <v>153</v>
      </c>
      <c r="BM169" s="198" t="s">
        <v>298</v>
      </c>
    </row>
    <row r="170" spans="1:65" s="2" customFormat="1" ht="10">
      <c r="A170" s="33"/>
      <c r="B170" s="34"/>
      <c r="C170" s="35"/>
      <c r="D170" s="200" t="s">
        <v>141</v>
      </c>
      <c r="E170" s="35"/>
      <c r="F170" s="201" t="s">
        <v>2137</v>
      </c>
      <c r="G170" s="35"/>
      <c r="H170" s="35"/>
      <c r="I170" s="202"/>
      <c r="J170" s="35"/>
      <c r="K170" s="35"/>
      <c r="L170" s="38"/>
      <c r="M170" s="203"/>
      <c r="N170" s="204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141</v>
      </c>
      <c r="AU170" s="16" t="s">
        <v>84</v>
      </c>
    </row>
    <row r="171" spans="1:65" s="2" customFormat="1" ht="16.5" customHeight="1">
      <c r="A171" s="33"/>
      <c r="B171" s="34"/>
      <c r="C171" s="186" t="s">
        <v>299</v>
      </c>
      <c r="D171" s="186" t="s">
        <v>135</v>
      </c>
      <c r="E171" s="187" t="s">
        <v>2138</v>
      </c>
      <c r="F171" s="188" t="s">
        <v>2139</v>
      </c>
      <c r="G171" s="189" t="s">
        <v>237</v>
      </c>
      <c r="H171" s="190">
        <v>18</v>
      </c>
      <c r="I171" s="191"/>
      <c r="J171" s="192">
        <f>ROUND(I171*H171,2)</f>
        <v>0</v>
      </c>
      <c r="K171" s="193"/>
      <c r="L171" s="38"/>
      <c r="M171" s="194" t="s">
        <v>1</v>
      </c>
      <c r="N171" s="195" t="s">
        <v>42</v>
      </c>
      <c r="O171" s="70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8" t="s">
        <v>153</v>
      </c>
      <c r="AT171" s="198" t="s">
        <v>135</v>
      </c>
      <c r="AU171" s="198" t="s">
        <v>84</v>
      </c>
      <c r="AY171" s="16" t="s">
        <v>132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6" t="s">
        <v>84</v>
      </c>
      <c r="BK171" s="199">
        <f>ROUND(I171*H171,2)</f>
        <v>0</v>
      </c>
      <c r="BL171" s="16" t="s">
        <v>153</v>
      </c>
      <c r="BM171" s="198" t="s">
        <v>302</v>
      </c>
    </row>
    <row r="172" spans="1:65" s="2" customFormat="1" ht="10">
      <c r="A172" s="33"/>
      <c r="B172" s="34"/>
      <c r="C172" s="35"/>
      <c r="D172" s="200" t="s">
        <v>141</v>
      </c>
      <c r="E172" s="35"/>
      <c r="F172" s="201" t="s">
        <v>2139</v>
      </c>
      <c r="G172" s="35"/>
      <c r="H172" s="35"/>
      <c r="I172" s="202"/>
      <c r="J172" s="35"/>
      <c r="K172" s="35"/>
      <c r="L172" s="38"/>
      <c r="M172" s="203"/>
      <c r="N172" s="204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141</v>
      </c>
      <c r="AU172" s="16" t="s">
        <v>84</v>
      </c>
    </row>
    <row r="173" spans="1:65" s="2" customFormat="1" ht="16.5" customHeight="1">
      <c r="A173" s="33"/>
      <c r="B173" s="34"/>
      <c r="C173" s="186" t="s">
        <v>262</v>
      </c>
      <c r="D173" s="186" t="s">
        <v>135</v>
      </c>
      <c r="E173" s="187" t="s">
        <v>2140</v>
      </c>
      <c r="F173" s="188" t="s">
        <v>2141</v>
      </c>
      <c r="G173" s="189" t="s">
        <v>237</v>
      </c>
      <c r="H173" s="190">
        <v>70</v>
      </c>
      <c r="I173" s="191"/>
      <c r="J173" s="192">
        <f>ROUND(I173*H173,2)</f>
        <v>0</v>
      </c>
      <c r="K173" s="193"/>
      <c r="L173" s="38"/>
      <c r="M173" s="194" t="s">
        <v>1</v>
      </c>
      <c r="N173" s="195" t="s">
        <v>42</v>
      </c>
      <c r="O173" s="70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8" t="s">
        <v>153</v>
      </c>
      <c r="AT173" s="198" t="s">
        <v>135</v>
      </c>
      <c r="AU173" s="198" t="s">
        <v>84</v>
      </c>
      <c r="AY173" s="16" t="s">
        <v>132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6" t="s">
        <v>84</v>
      </c>
      <c r="BK173" s="199">
        <f>ROUND(I173*H173,2)</f>
        <v>0</v>
      </c>
      <c r="BL173" s="16" t="s">
        <v>153</v>
      </c>
      <c r="BM173" s="198" t="s">
        <v>306</v>
      </c>
    </row>
    <row r="174" spans="1:65" s="2" customFormat="1" ht="10">
      <c r="A174" s="33"/>
      <c r="B174" s="34"/>
      <c r="C174" s="35"/>
      <c r="D174" s="200" t="s">
        <v>141</v>
      </c>
      <c r="E174" s="35"/>
      <c r="F174" s="201" t="s">
        <v>2141</v>
      </c>
      <c r="G174" s="35"/>
      <c r="H174" s="35"/>
      <c r="I174" s="202"/>
      <c r="J174" s="35"/>
      <c r="K174" s="35"/>
      <c r="L174" s="38"/>
      <c r="M174" s="203"/>
      <c r="N174" s="204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141</v>
      </c>
      <c r="AU174" s="16" t="s">
        <v>84</v>
      </c>
    </row>
    <row r="175" spans="1:65" s="2" customFormat="1" ht="16.5" customHeight="1">
      <c r="A175" s="33"/>
      <c r="B175" s="34"/>
      <c r="C175" s="186" t="s">
        <v>308</v>
      </c>
      <c r="D175" s="186" t="s">
        <v>135</v>
      </c>
      <c r="E175" s="187" t="s">
        <v>2142</v>
      </c>
      <c r="F175" s="188" t="s">
        <v>2143</v>
      </c>
      <c r="G175" s="189" t="s">
        <v>237</v>
      </c>
      <c r="H175" s="190">
        <v>30</v>
      </c>
      <c r="I175" s="191"/>
      <c r="J175" s="192">
        <f>ROUND(I175*H175,2)</f>
        <v>0</v>
      </c>
      <c r="K175" s="193"/>
      <c r="L175" s="38"/>
      <c r="M175" s="194" t="s">
        <v>1</v>
      </c>
      <c r="N175" s="195" t="s">
        <v>42</v>
      </c>
      <c r="O175" s="70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8" t="s">
        <v>153</v>
      </c>
      <c r="AT175" s="198" t="s">
        <v>135</v>
      </c>
      <c r="AU175" s="198" t="s">
        <v>84</v>
      </c>
      <c r="AY175" s="16" t="s">
        <v>132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6" t="s">
        <v>84</v>
      </c>
      <c r="BK175" s="199">
        <f>ROUND(I175*H175,2)</f>
        <v>0</v>
      </c>
      <c r="BL175" s="16" t="s">
        <v>153</v>
      </c>
      <c r="BM175" s="198" t="s">
        <v>311</v>
      </c>
    </row>
    <row r="176" spans="1:65" s="2" customFormat="1" ht="10">
      <c r="A176" s="33"/>
      <c r="B176" s="34"/>
      <c r="C176" s="35"/>
      <c r="D176" s="200" t="s">
        <v>141</v>
      </c>
      <c r="E176" s="35"/>
      <c r="F176" s="201" t="s">
        <v>2143</v>
      </c>
      <c r="G176" s="35"/>
      <c r="H176" s="35"/>
      <c r="I176" s="202"/>
      <c r="J176" s="35"/>
      <c r="K176" s="35"/>
      <c r="L176" s="38"/>
      <c r="M176" s="203"/>
      <c r="N176" s="204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141</v>
      </c>
      <c r="AU176" s="16" t="s">
        <v>84</v>
      </c>
    </row>
    <row r="177" spans="1:65" s="2" customFormat="1" ht="21.75" customHeight="1">
      <c r="A177" s="33"/>
      <c r="B177" s="34"/>
      <c r="C177" s="186" t="s">
        <v>266</v>
      </c>
      <c r="D177" s="186" t="s">
        <v>135</v>
      </c>
      <c r="E177" s="187" t="s">
        <v>2144</v>
      </c>
      <c r="F177" s="188" t="s">
        <v>2145</v>
      </c>
      <c r="G177" s="189" t="s">
        <v>240</v>
      </c>
      <c r="H177" s="190">
        <v>1540</v>
      </c>
      <c r="I177" s="191"/>
      <c r="J177" s="192">
        <f>ROUND(I177*H177,2)</f>
        <v>0</v>
      </c>
      <c r="K177" s="193"/>
      <c r="L177" s="38"/>
      <c r="M177" s="194" t="s">
        <v>1</v>
      </c>
      <c r="N177" s="195" t="s">
        <v>42</v>
      </c>
      <c r="O177" s="70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8" t="s">
        <v>153</v>
      </c>
      <c r="AT177" s="198" t="s">
        <v>135</v>
      </c>
      <c r="AU177" s="198" t="s">
        <v>84</v>
      </c>
      <c r="AY177" s="16" t="s">
        <v>132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6" t="s">
        <v>84</v>
      </c>
      <c r="BK177" s="199">
        <f>ROUND(I177*H177,2)</f>
        <v>0</v>
      </c>
      <c r="BL177" s="16" t="s">
        <v>153</v>
      </c>
      <c r="BM177" s="198" t="s">
        <v>314</v>
      </c>
    </row>
    <row r="178" spans="1:65" s="2" customFormat="1" ht="10">
      <c r="A178" s="33"/>
      <c r="B178" s="34"/>
      <c r="C178" s="35"/>
      <c r="D178" s="200" t="s">
        <v>141</v>
      </c>
      <c r="E178" s="35"/>
      <c r="F178" s="201" t="s">
        <v>2145</v>
      </c>
      <c r="G178" s="35"/>
      <c r="H178" s="35"/>
      <c r="I178" s="202"/>
      <c r="J178" s="35"/>
      <c r="K178" s="35"/>
      <c r="L178" s="38"/>
      <c r="M178" s="203"/>
      <c r="N178" s="204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141</v>
      </c>
      <c r="AU178" s="16" t="s">
        <v>84</v>
      </c>
    </row>
    <row r="179" spans="1:65" s="2" customFormat="1" ht="21.75" customHeight="1">
      <c r="A179" s="33"/>
      <c r="B179" s="34"/>
      <c r="C179" s="186" t="s">
        <v>316</v>
      </c>
      <c r="D179" s="186" t="s">
        <v>135</v>
      </c>
      <c r="E179" s="187" t="s">
        <v>2146</v>
      </c>
      <c r="F179" s="188" t="s">
        <v>2147</v>
      </c>
      <c r="G179" s="189" t="s">
        <v>394</v>
      </c>
      <c r="H179" s="190">
        <v>1.2</v>
      </c>
      <c r="I179" s="191"/>
      <c r="J179" s="192">
        <f>ROUND(I179*H179,2)</f>
        <v>0</v>
      </c>
      <c r="K179" s="193"/>
      <c r="L179" s="38"/>
      <c r="M179" s="194" t="s">
        <v>1</v>
      </c>
      <c r="N179" s="195" t="s">
        <v>42</v>
      </c>
      <c r="O179" s="70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8" t="s">
        <v>153</v>
      </c>
      <c r="AT179" s="198" t="s">
        <v>135</v>
      </c>
      <c r="AU179" s="198" t="s">
        <v>84</v>
      </c>
      <c r="AY179" s="16" t="s">
        <v>132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6" t="s">
        <v>84</v>
      </c>
      <c r="BK179" s="199">
        <f>ROUND(I179*H179,2)</f>
        <v>0</v>
      </c>
      <c r="BL179" s="16" t="s">
        <v>153</v>
      </c>
      <c r="BM179" s="198" t="s">
        <v>319</v>
      </c>
    </row>
    <row r="180" spans="1:65" s="2" customFormat="1" ht="10">
      <c r="A180" s="33"/>
      <c r="B180" s="34"/>
      <c r="C180" s="35"/>
      <c r="D180" s="200" t="s">
        <v>141</v>
      </c>
      <c r="E180" s="35"/>
      <c r="F180" s="201" t="s">
        <v>2147</v>
      </c>
      <c r="G180" s="35"/>
      <c r="H180" s="35"/>
      <c r="I180" s="202"/>
      <c r="J180" s="35"/>
      <c r="K180" s="35"/>
      <c r="L180" s="38"/>
      <c r="M180" s="203"/>
      <c r="N180" s="204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141</v>
      </c>
      <c r="AU180" s="16" t="s">
        <v>84</v>
      </c>
    </row>
    <row r="181" spans="1:65" s="12" customFormat="1" ht="25.9" customHeight="1">
      <c r="B181" s="170"/>
      <c r="C181" s="171"/>
      <c r="D181" s="172" t="s">
        <v>76</v>
      </c>
      <c r="E181" s="173" t="s">
        <v>2148</v>
      </c>
      <c r="F181" s="173" t="s">
        <v>2149</v>
      </c>
      <c r="G181" s="171"/>
      <c r="H181" s="171"/>
      <c r="I181" s="174"/>
      <c r="J181" s="175">
        <f>BK181</f>
        <v>0</v>
      </c>
      <c r="K181" s="171"/>
      <c r="L181" s="176"/>
      <c r="M181" s="177"/>
      <c r="N181" s="178"/>
      <c r="O181" s="178"/>
      <c r="P181" s="179">
        <f>SUM(P182:P209)</f>
        <v>0</v>
      </c>
      <c r="Q181" s="178"/>
      <c r="R181" s="179">
        <f>SUM(R182:R209)</f>
        <v>0</v>
      </c>
      <c r="S181" s="178"/>
      <c r="T181" s="180">
        <f>SUM(T182:T209)</f>
        <v>0</v>
      </c>
      <c r="AR181" s="181" t="s">
        <v>86</v>
      </c>
      <c r="AT181" s="182" t="s">
        <v>76</v>
      </c>
      <c r="AU181" s="182" t="s">
        <v>77</v>
      </c>
      <c r="AY181" s="181" t="s">
        <v>132</v>
      </c>
      <c r="BK181" s="183">
        <f>SUM(BK182:BK209)</f>
        <v>0</v>
      </c>
    </row>
    <row r="182" spans="1:65" s="2" customFormat="1" ht="16.5" customHeight="1">
      <c r="A182" s="33"/>
      <c r="B182" s="34"/>
      <c r="C182" s="186" t="s">
        <v>269</v>
      </c>
      <c r="D182" s="186" t="s">
        <v>135</v>
      </c>
      <c r="E182" s="187" t="s">
        <v>2150</v>
      </c>
      <c r="F182" s="188" t="s">
        <v>2151</v>
      </c>
      <c r="G182" s="189" t="s">
        <v>237</v>
      </c>
      <c r="H182" s="190">
        <v>6</v>
      </c>
      <c r="I182" s="191"/>
      <c r="J182" s="192">
        <f>ROUND(I182*H182,2)</f>
        <v>0</v>
      </c>
      <c r="K182" s="193"/>
      <c r="L182" s="38"/>
      <c r="M182" s="194" t="s">
        <v>1</v>
      </c>
      <c r="N182" s="195" t="s">
        <v>42</v>
      </c>
      <c r="O182" s="70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8" t="s">
        <v>182</v>
      </c>
      <c r="AT182" s="198" t="s">
        <v>135</v>
      </c>
      <c r="AU182" s="198" t="s">
        <v>84</v>
      </c>
      <c r="AY182" s="16" t="s">
        <v>132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6" t="s">
        <v>84</v>
      </c>
      <c r="BK182" s="199">
        <f>ROUND(I182*H182,2)</f>
        <v>0</v>
      </c>
      <c r="BL182" s="16" t="s">
        <v>182</v>
      </c>
      <c r="BM182" s="198" t="s">
        <v>323</v>
      </c>
    </row>
    <row r="183" spans="1:65" s="2" customFormat="1" ht="10">
      <c r="A183" s="33"/>
      <c r="B183" s="34"/>
      <c r="C183" s="35"/>
      <c r="D183" s="200" t="s">
        <v>141</v>
      </c>
      <c r="E183" s="35"/>
      <c r="F183" s="201" t="s">
        <v>2151</v>
      </c>
      <c r="G183" s="35"/>
      <c r="H183" s="35"/>
      <c r="I183" s="202"/>
      <c r="J183" s="35"/>
      <c r="K183" s="35"/>
      <c r="L183" s="38"/>
      <c r="M183" s="203"/>
      <c r="N183" s="204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141</v>
      </c>
      <c r="AU183" s="16" t="s">
        <v>84</v>
      </c>
    </row>
    <row r="184" spans="1:65" s="2" customFormat="1" ht="16.5" customHeight="1">
      <c r="A184" s="33"/>
      <c r="B184" s="34"/>
      <c r="C184" s="186" t="s">
        <v>324</v>
      </c>
      <c r="D184" s="186" t="s">
        <v>135</v>
      </c>
      <c r="E184" s="187" t="s">
        <v>2152</v>
      </c>
      <c r="F184" s="188" t="s">
        <v>2153</v>
      </c>
      <c r="G184" s="189" t="s">
        <v>237</v>
      </c>
      <c r="H184" s="190">
        <v>12</v>
      </c>
      <c r="I184" s="191"/>
      <c r="J184" s="192">
        <f>ROUND(I184*H184,2)</f>
        <v>0</v>
      </c>
      <c r="K184" s="193"/>
      <c r="L184" s="38"/>
      <c r="M184" s="194" t="s">
        <v>1</v>
      </c>
      <c r="N184" s="195" t="s">
        <v>42</v>
      </c>
      <c r="O184" s="70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8" t="s">
        <v>182</v>
      </c>
      <c r="AT184" s="198" t="s">
        <v>135</v>
      </c>
      <c r="AU184" s="198" t="s">
        <v>84</v>
      </c>
      <c r="AY184" s="16" t="s">
        <v>132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6" t="s">
        <v>84</v>
      </c>
      <c r="BK184" s="199">
        <f>ROUND(I184*H184,2)</f>
        <v>0</v>
      </c>
      <c r="BL184" s="16" t="s">
        <v>182</v>
      </c>
      <c r="BM184" s="198" t="s">
        <v>327</v>
      </c>
    </row>
    <row r="185" spans="1:65" s="2" customFormat="1" ht="10">
      <c r="A185" s="33"/>
      <c r="B185" s="34"/>
      <c r="C185" s="35"/>
      <c r="D185" s="200" t="s">
        <v>141</v>
      </c>
      <c r="E185" s="35"/>
      <c r="F185" s="201" t="s">
        <v>2153</v>
      </c>
      <c r="G185" s="35"/>
      <c r="H185" s="35"/>
      <c r="I185" s="202"/>
      <c r="J185" s="35"/>
      <c r="K185" s="35"/>
      <c r="L185" s="38"/>
      <c r="M185" s="203"/>
      <c r="N185" s="204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141</v>
      </c>
      <c r="AU185" s="16" t="s">
        <v>84</v>
      </c>
    </row>
    <row r="186" spans="1:65" s="2" customFormat="1" ht="16.5" customHeight="1">
      <c r="A186" s="33"/>
      <c r="B186" s="34"/>
      <c r="C186" s="186" t="s">
        <v>272</v>
      </c>
      <c r="D186" s="186" t="s">
        <v>135</v>
      </c>
      <c r="E186" s="187" t="s">
        <v>2154</v>
      </c>
      <c r="F186" s="188" t="s">
        <v>2155</v>
      </c>
      <c r="G186" s="189" t="s">
        <v>237</v>
      </c>
      <c r="H186" s="190">
        <v>4</v>
      </c>
      <c r="I186" s="191"/>
      <c r="J186" s="192">
        <f>ROUND(I186*H186,2)</f>
        <v>0</v>
      </c>
      <c r="K186" s="193"/>
      <c r="L186" s="38"/>
      <c r="M186" s="194" t="s">
        <v>1</v>
      </c>
      <c r="N186" s="195" t="s">
        <v>42</v>
      </c>
      <c r="O186" s="70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8" t="s">
        <v>182</v>
      </c>
      <c r="AT186" s="198" t="s">
        <v>135</v>
      </c>
      <c r="AU186" s="198" t="s">
        <v>84</v>
      </c>
      <c r="AY186" s="16" t="s">
        <v>132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6" t="s">
        <v>84</v>
      </c>
      <c r="BK186" s="199">
        <f>ROUND(I186*H186,2)</f>
        <v>0</v>
      </c>
      <c r="BL186" s="16" t="s">
        <v>182</v>
      </c>
      <c r="BM186" s="198" t="s">
        <v>331</v>
      </c>
    </row>
    <row r="187" spans="1:65" s="2" customFormat="1" ht="10">
      <c r="A187" s="33"/>
      <c r="B187" s="34"/>
      <c r="C187" s="35"/>
      <c r="D187" s="200" t="s">
        <v>141</v>
      </c>
      <c r="E187" s="35"/>
      <c r="F187" s="201" t="s">
        <v>2155</v>
      </c>
      <c r="G187" s="35"/>
      <c r="H187" s="35"/>
      <c r="I187" s="202"/>
      <c r="J187" s="35"/>
      <c r="K187" s="35"/>
      <c r="L187" s="38"/>
      <c r="M187" s="203"/>
      <c r="N187" s="204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141</v>
      </c>
      <c r="AU187" s="16" t="s">
        <v>84</v>
      </c>
    </row>
    <row r="188" spans="1:65" s="2" customFormat="1" ht="16.5" customHeight="1">
      <c r="A188" s="33"/>
      <c r="B188" s="34"/>
      <c r="C188" s="186" t="s">
        <v>332</v>
      </c>
      <c r="D188" s="186" t="s">
        <v>135</v>
      </c>
      <c r="E188" s="187" t="s">
        <v>2156</v>
      </c>
      <c r="F188" s="188" t="s">
        <v>1841</v>
      </c>
      <c r="G188" s="189" t="s">
        <v>237</v>
      </c>
      <c r="H188" s="190">
        <v>4</v>
      </c>
      <c r="I188" s="191"/>
      <c r="J188" s="192">
        <f>ROUND(I188*H188,2)</f>
        <v>0</v>
      </c>
      <c r="K188" s="193"/>
      <c r="L188" s="38"/>
      <c r="M188" s="194" t="s">
        <v>1</v>
      </c>
      <c r="N188" s="195" t="s">
        <v>42</v>
      </c>
      <c r="O188" s="70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8" t="s">
        <v>182</v>
      </c>
      <c r="AT188" s="198" t="s">
        <v>135</v>
      </c>
      <c r="AU188" s="198" t="s">
        <v>84</v>
      </c>
      <c r="AY188" s="16" t="s">
        <v>132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6" t="s">
        <v>84</v>
      </c>
      <c r="BK188" s="199">
        <f>ROUND(I188*H188,2)</f>
        <v>0</v>
      </c>
      <c r="BL188" s="16" t="s">
        <v>182</v>
      </c>
      <c r="BM188" s="198" t="s">
        <v>335</v>
      </c>
    </row>
    <row r="189" spans="1:65" s="2" customFormat="1" ht="10">
      <c r="A189" s="33"/>
      <c r="B189" s="34"/>
      <c r="C189" s="35"/>
      <c r="D189" s="200" t="s">
        <v>141</v>
      </c>
      <c r="E189" s="35"/>
      <c r="F189" s="201" t="s">
        <v>1841</v>
      </c>
      <c r="G189" s="35"/>
      <c r="H189" s="35"/>
      <c r="I189" s="202"/>
      <c r="J189" s="35"/>
      <c r="K189" s="35"/>
      <c r="L189" s="38"/>
      <c r="M189" s="203"/>
      <c r="N189" s="204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141</v>
      </c>
      <c r="AU189" s="16" t="s">
        <v>84</v>
      </c>
    </row>
    <row r="190" spans="1:65" s="2" customFormat="1" ht="16.5" customHeight="1">
      <c r="A190" s="33"/>
      <c r="B190" s="34"/>
      <c r="C190" s="186" t="s">
        <v>276</v>
      </c>
      <c r="D190" s="186" t="s">
        <v>135</v>
      </c>
      <c r="E190" s="187" t="s">
        <v>2157</v>
      </c>
      <c r="F190" s="188" t="s">
        <v>1844</v>
      </c>
      <c r="G190" s="189" t="s">
        <v>237</v>
      </c>
      <c r="H190" s="190">
        <v>3</v>
      </c>
      <c r="I190" s="191"/>
      <c r="J190" s="192">
        <f>ROUND(I190*H190,2)</f>
        <v>0</v>
      </c>
      <c r="K190" s="193"/>
      <c r="L190" s="38"/>
      <c r="M190" s="194" t="s">
        <v>1</v>
      </c>
      <c r="N190" s="195" t="s">
        <v>42</v>
      </c>
      <c r="O190" s="70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8" t="s">
        <v>182</v>
      </c>
      <c r="AT190" s="198" t="s">
        <v>135</v>
      </c>
      <c r="AU190" s="198" t="s">
        <v>84</v>
      </c>
      <c r="AY190" s="16" t="s">
        <v>132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6" t="s">
        <v>84</v>
      </c>
      <c r="BK190" s="199">
        <f>ROUND(I190*H190,2)</f>
        <v>0</v>
      </c>
      <c r="BL190" s="16" t="s">
        <v>182</v>
      </c>
      <c r="BM190" s="198" t="s">
        <v>340</v>
      </c>
    </row>
    <row r="191" spans="1:65" s="2" customFormat="1" ht="10">
      <c r="A191" s="33"/>
      <c r="B191" s="34"/>
      <c r="C191" s="35"/>
      <c r="D191" s="200" t="s">
        <v>141</v>
      </c>
      <c r="E191" s="35"/>
      <c r="F191" s="201" t="s">
        <v>1844</v>
      </c>
      <c r="G191" s="35"/>
      <c r="H191" s="35"/>
      <c r="I191" s="202"/>
      <c r="J191" s="35"/>
      <c r="K191" s="35"/>
      <c r="L191" s="38"/>
      <c r="M191" s="203"/>
      <c r="N191" s="204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141</v>
      </c>
      <c r="AU191" s="16" t="s">
        <v>84</v>
      </c>
    </row>
    <row r="192" spans="1:65" s="2" customFormat="1" ht="16.5" customHeight="1">
      <c r="A192" s="33"/>
      <c r="B192" s="34"/>
      <c r="C192" s="186" t="s">
        <v>342</v>
      </c>
      <c r="D192" s="186" t="s">
        <v>135</v>
      </c>
      <c r="E192" s="187" t="s">
        <v>2158</v>
      </c>
      <c r="F192" s="188" t="s">
        <v>2159</v>
      </c>
      <c r="G192" s="189" t="s">
        <v>237</v>
      </c>
      <c r="H192" s="190">
        <v>4</v>
      </c>
      <c r="I192" s="191"/>
      <c r="J192" s="192">
        <f>ROUND(I192*H192,2)</f>
        <v>0</v>
      </c>
      <c r="K192" s="193"/>
      <c r="L192" s="38"/>
      <c r="M192" s="194" t="s">
        <v>1</v>
      </c>
      <c r="N192" s="195" t="s">
        <v>42</v>
      </c>
      <c r="O192" s="70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8" t="s">
        <v>182</v>
      </c>
      <c r="AT192" s="198" t="s">
        <v>135</v>
      </c>
      <c r="AU192" s="198" t="s">
        <v>84</v>
      </c>
      <c r="AY192" s="16" t="s">
        <v>132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6" t="s">
        <v>84</v>
      </c>
      <c r="BK192" s="199">
        <f>ROUND(I192*H192,2)</f>
        <v>0</v>
      </c>
      <c r="BL192" s="16" t="s">
        <v>182</v>
      </c>
      <c r="BM192" s="198" t="s">
        <v>345</v>
      </c>
    </row>
    <row r="193" spans="1:65" s="2" customFormat="1" ht="10">
      <c r="A193" s="33"/>
      <c r="B193" s="34"/>
      <c r="C193" s="35"/>
      <c r="D193" s="200" t="s">
        <v>141</v>
      </c>
      <c r="E193" s="35"/>
      <c r="F193" s="201" t="s">
        <v>2159</v>
      </c>
      <c r="G193" s="35"/>
      <c r="H193" s="35"/>
      <c r="I193" s="202"/>
      <c r="J193" s="35"/>
      <c r="K193" s="35"/>
      <c r="L193" s="38"/>
      <c r="M193" s="203"/>
      <c r="N193" s="204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141</v>
      </c>
      <c r="AU193" s="16" t="s">
        <v>84</v>
      </c>
    </row>
    <row r="194" spans="1:65" s="2" customFormat="1" ht="16.5" customHeight="1">
      <c r="A194" s="33"/>
      <c r="B194" s="34"/>
      <c r="C194" s="186" t="s">
        <v>280</v>
      </c>
      <c r="D194" s="186" t="s">
        <v>135</v>
      </c>
      <c r="E194" s="187" t="s">
        <v>2160</v>
      </c>
      <c r="F194" s="188" t="s">
        <v>2161</v>
      </c>
      <c r="G194" s="189" t="s">
        <v>237</v>
      </c>
      <c r="H194" s="190">
        <v>2</v>
      </c>
      <c r="I194" s="191"/>
      <c r="J194" s="192">
        <f>ROUND(I194*H194,2)</f>
        <v>0</v>
      </c>
      <c r="K194" s="193"/>
      <c r="L194" s="38"/>
      <c r="M194" s="194" t="s">
        <v>1</v>
      </c>
      <c r="N194" s="195" t="s">
        <v>42</v>
      </c>
      <c r="O194" s="70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8" t="s">
        <v>182</v>
      </c>
      <c r="AT194" s="198" t="s">
        <v>135</v>
      </c>
      <c r="AU194" s="198" t="s">
        <v>84</v>
      </c>
      <c r="AY194" s="16" t="s">
        <v>132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6" t="s">
        <v>84</v>
      </c>
      <c r="BK194" s="199">
        <f>ROUND(I194*H194,2)</f>
        <v>0</v>
      </c>
      <c r="BL194" s="16" t="s">
        <v>182</v>
      </c>
      <c r="BM194" s="198" t="s">
        <v>348</v>
      </c>
    </row>
    <row r="195" spans="1:65" s="2" customFormat="1" ht="10">
      <c r="A195" s="33"/>
      <c r="B195" s="34"/>
      <c r="C195" s="35"/>
      <c r="D195" s="200" t="s">
        <v>141</v>
      </c>
      <c r="E195" s="35"/>
      <c r="F195" s="201" t="s">
        <v>2161</v>
      </c>
      <c r="G195" s="35"/>
      <c r="H195" s="35"/>
      <c r="I195" s="202"/>
      <c r="J195" s="35"/>
      <c r="K195" s="35"/>
      <c r="L195" s="38"/>
      <c r="M195" s="203"/>
      <c r="N195" s="204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141</v>
      </c>
      <c r="AU195" s="16" t="s">
        <v>84</v>
      </c>
    </row>
    <row r="196" spans="1:65" s="2" customFormat="1" ht="16.5" customHeight="1">
      <c r="A196" s="33"/>
      <c r="B196" s="34"/>
      <c r="C196" s="186" t="s">
        <v>349</v>
      </c>
      <c r="D196" s="186" t="s">
        <v>135</v>
      </c>
      <c r="E196" s="187" t="s">
        <v>2162</v>
      </c>
      <c r="F196" s="188" t="s">
        <v>2163</v>
      </c>
      <c r="G196" s="189" t="s">
        <v>237</v>
      </c>
      <c r="H196" s="190">
        <v>1</v>
      </c>
      <c r="I196" s="191"/>
      <c r="J196" s="192">
        <f>ROUND(I196*H196,2)</f>
        <v>0</v>
      </c>
      <c r="K196" s="193"/>
      <c r="L196" s="38"/>
      <c r="M196" s="194" t="s">
        <v>1</v>
      </c>
      <c r="N196" s="195" t="s">
        <v>42</v>
      </c>
      <c r="O196" s="70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8" t="s">
        <v>182</v>
      </c>
      <c r="AT196" s="198" t="s">
        <v>135</v>
      </c>
      <c r="AU196" s="198" t="s">
        <v>84</v>
      </c>
      <c r="AY196" s="16" t="s">
        <v>132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6" t="s">
        <v>84</v>
      </c>
      <c r="BK196" s="199">
        <f>ROUND(I196*H196,2)</f>
        <v>0</v>
      </c>
      <c r="BL196" s="16" t="s">
        <v>182</v>
      </c>
      <c r="BM196" s="198" t="s">
        <v>352</v>
      </c>
    </row>
    <row r="197" spans="1:65" s="2" customFormat="1" ht="10">
      <c r="A197" s="33"/>
      <c r="B197" s="34"/>
      <c r="C197" s="35"/>
      <c r="D197" s="200" t="s">
        <v>141</v>
      </c>
      <c r="E197" s="35"/>
      <c r="F197" s="201" t="s">
        <v>2163</v>
      </c>
      <c r="G197" s="35"/>
      <c r="H197" s="35"/>
      <c r="I197" s="202"/>
      <c r="J197" s="35"/>
      <c r="K197" s="35"/>
      <c r="L197" s="38"/>
      <c r="M197" s="203"/>
      <c r="N197" s="204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141</v>
      </c>
      <c r="AU197" s="16" t="s">
        <v>84</v>
      </c>
    </row>
    <row r="198" spans="1:65" s="2" customFormat="1" ht="16.5" customHeight="1">
      <c r="A198" s="33"/>
      <c r="B198" s="34"/>
      <c r="C198" s="186" t="s">
        <v>283</v>
      </c>
      <c r="D198" s="186" t="s">
        <v>135</v>
      </c>
      <c r="E198" s="187" t="s">
        <v>2164</v>
      </c>
      <c r="F198" s="188" t="s">
        <v>2165</v>
      </c>
      <c r="G198" s="189" t="s">
        <v>237</v>
      </c>
      <c r="H198" s="190">
        <v>2</v>
      </c>
      <c r="I198" s="191"/>
      <c r="J198" s="192">
        <f>ROUND(I198*H198,2)</f>
        <v>0</v>
      </c>
      <c r="K198" s="193"/>
      <c r="L198" s="38"/>
      <c r="M198" s="194" t="s">
        <v>1</v>
      </c>
      <c r="N198" s="195" t="s">
        <v>42</v>
      </c>
      <c r="O198" s="70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8" t="s">
        <v>182</v>
      </c>
      <c r="AT198" s="198" t="s">
        <v>135</v>
      </c>
      <c r="AU198" s="198" t="s">
        <v>84</v>
      </c>
      <c r="AY198" s="16" t="s">
        <v>132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6" t="s">
        <v>84</v>
      </c>
      <c r="BK198" s="199">
        <f>ROUND(I198*H198,2)</f>
        <v>0</v>
      </c>
      <c r="BL198" s="16" t="s">
        <v>182</v>
      </c>
      <c r="BM198" s="198" t="s">
        <v>353</v>
      </c>
    </row>
    <row r="199" spans="1:65" s="2" customFormat="1" ht="10">
      <c r="A199" s="33"/>
      <c r="B199" s="34"/>
      <c r="C199" s="35"/>
      <c r="D199" s="200" t="s">
        <v>141</v>
      </c>
      <c r="E199" s="35"/>
      <c r="F199" s="201" t="s">
        <v>2165</v>
      </c>
      <c r="G199" s="35"/>
      <c r="H199" s="35"/>
      <c r="I199" s="202"/>
      <c r="J199" s="35"/>
      <c r="K199" s="35"/>
      <c r="L199" s="38"/>
      <c r="M199" s="203"/>
      <c r="N199" s="204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141</v>
      </c>
      <c r="AU199" s="16" t="s">
        <v>84</v>
      </c>
    </row>
    <row r="200" spans="1:65" s="2" customFormat="1" ht="21.75" customHeight="1">
      <c r="A200" s="33"/>
      <c r="B200" s="34"/>
      <c r="C200" s="186" t="s">
        <v>354</v>
      </c>
      <c r="D200" s="186" t="s">
        <v>135</v>
      </c>
      <c r="E200" s="187" t="s">
        <v>2166</v>
      </c>
      <c r="F200" s="188" t="s">
        <v>2167</v>
      </c>
      <c r="G200" s="189" t="s">
        <v>237</v>
      </c>
      <c r="H200" s="190">
        <v>2</v>
      </c>
      <c r="I200" s="191"/>
      <c r="J200" s="192">
        <f>ROUND(I200*H200,2)</f>
        <v>0</v>
      </c>
      <c r="K200" s="193"/>
      <c r="L200" s="38"/>
      <c r="M200" s="194" t="s">
        <v>1</v>
      </c>
      <c r="N200" s="195" t="s">
        <v>42</v>
      </c>
      <c r="O200" s="70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8" t="s">
        <v>182</v>
      </c>
      <c r="AT200" s="198" t="s">
        <v>135</v>
      </c>
      <c r="AU200" s="198" t="s">
        <v>84</v>
      </c>
      <c r="AY200" s="16" t="s">
        <v>132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6" t="s">
        <v>84</v>
      </c>
      <c r="BK200" s="199">
        <f>ROUND(I200*H200,2)</f>
        <v>0</v>
      </c>
      <c r="BL200" s="16" t="s">
        <v>182</v>
      </c>
      <c r="BM200" s="198" t="s">
        <v>357</v>
      </c>
    </row>
    <row r="201" spans="1:65" s="2" customFormat="1" ht="10">
      <c r="A201" s="33"/>
      <c r="B201" s="34"/>
      <c r="C201" s="35"/>
      <c r="D201" s="200" t="s">
        <v>141</v>
      </c>
      <c r="E201" s="35"/>
      <c r="F201" s="201" t="s">
        <v>2167</v>
      </c>
      <c r="G201" s="35"/>
      <c r="H201" s="35"/>
      <c r="I201" s="202"/>
      <c r="J201" s="35"/>
      <c r="K201" s="35"/>
      <c r="L201" s="38"/>
      <c r="M201" s="203"/>
      <c r="N201" s="204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141</v>
      </c>
      <c r="AU201" s="16" t="s">
        <v>84</v>
      </c>
    </row>
    <row r="202" spans="1:65" s="2" customFormat="1" ht="16.5" customHeight="1">
      <c r="A202" s="33"/>
      <c r="B202" s="34"/>
      <c r="C202" s="186" t="s">
        <v>288</v>
      </c>
      <c r="D202" s="186" t="s">
        <v>135</v>
      </c>
      <c r="E202" s="187" t="s">
        <v>2168</v>
      </c>
      <c r="F202" s="188" t="s">
        <v>2169</v>
      </c>
      <c r="G202" s="189" t="s">
        <v>237</v>
      </c>
      <c r="H202" s="190">
        <v>2</v>
      </c>
      <c r="I202" s="191"/>
      <c r="J202" s="192">
        <f>ROUND(I202*H202,2)</f>
        <v>0</v>
      </c>
      <c r="K202" s="193"/>
      <c r="L202" s="38"/>
      <c r="M202" s="194" t="s">
        <v>1</v>
      </c>
      <c r="N202" s="195" t="s">
        <v>42</v>
      </c>
      <c r="O202" s="70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8" t="s">
        <v>182</v>
      </c>
      <c r="AT202" s="198" t="s">
        <v>135</v>
      </c>
      <c r="AU202" s="198" t="s">
        <v>84</v>
      </c>
      <c r="AY202" s="16" t="s">
        <v>132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6" t="s">
        <v>84</v>
      </c>
      <c r="BK202" s="199">
        <f>ROUND(I202*H202,2)</f>
        <v>0</v>
      </c>
      <c r="BL202" s="16" t="s">
        <v>182</v>
      </c>
      <c r="BM202" s="198" t="s">
        <v>360</v>
      </c>
    </row>
    <row r="203" spans="1:65" s="2" customFormat="1" ht="10">
      <c r="A203" s="33"/>
      <c r="B203" s="34"/>
      <c r="C203" s="35"/>
      <c r="D203" s="200" t="s">
        <v>141</v>
      </c>
      <c r="E203" s="35"/>
      <c r="F203" s="201" t="s">
        <v>2169</v>
      </c>
      <c r="G203" s="35"/>
      <c r="H203" s="35"/>
      <c r="I203" s="202"/>
      <c r="J203" s="35"/>
      <c r="K203" s="35"/>
      <c r="L203" s="38"/>
      <c r="M203" s="203"/>
      <c r="N203" s="204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141</v>
      </c>
      <c r="AU203" s="16" t="s">
        <v>84</v>
      </c>
    </row>
    <row r="204" spans="1:65" s="2" customFormat="1" ht="16.5" customHeight="1">
      <c r="A204" s="33"/>
      <c r="B204" s="34"/>
      <c r="C204" s="186" t="s">
        <v>361</v>
      </c>
      <c r="D204" s="186" t="s">
        <v>135</v>
      </c>
      <c r="E204" s="187" t="s">
        <v>2170</v>
      </c>
      <c r="F204" s="188" t="s">
        <v>2171</v>
      </c>
      <c r="G204" s="189" t="s">
        <v>237</v>
      </c>
      <c r="H204" s="190">
        <v>2</v>
      </c>
      <c r="I204" s="191"/>
      <c r="J204" s="192">
        <f>ROUND(I204*H204,2)</f>
        <v>0</v>
      </c>
      <c r="K204" s="193"/>
      <c r="L204" s="38"/>
      <c r="M204" s="194" t="s">
        <v>1</v>
      </c>
      <c r="N204" s="195" t="s">
        <v>42</v>
      </c>
      <c r="O204" s="70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8" t="s">
        <v>182</v>
      </c>
      <c r="AT204" s="198" t="s">
        <v>135</v>
      </c>
      <c r="AU204" s="198" t="s">
        <v>84</v>
      </c>
      <c r="AY204" s="16" t="s">
        <v>132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6" t="s">
        <v>84</v>
      </c>
      <c r="BK204" s="199">
        <f>ROUND(I204*H204,2)</f>
        <v>0</v>
      </c>
      <c r="BL204" s="16" t="s">
        <v>182</v>
      </c>
      <c r="BM204" s="198" t="s">
        <v>364</v>
      </c>
    </row>
    <row r="205" spans="1:65" s="2" customFormat="1" ht="10">
      <c r="A205" s="33"/>
      <c r="B205" s="34"/>
      <c r="C205" s="35"/>
      <c r="D205" s="200" t="s">
        <v>141</v>
      </c>
      <c r="E205" s="35"/>
      <c r="F205" s="201" t="s">
        <v>2171</v>
      </c>
      <c r="G205" s="35"/>
      <c r="H205" s="35"/>
      <c r="I205" s="202"/>
      <c r="J205" s="35"/>
      <c r="K205" s="35"/>
      <c r="L205" s="38"/>
      <c r="M205" s="203"/>
      <c r="N205" s="204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141</v>
      </c>
      <c r="AU205" s="16" t="s">
        <v>84</v>
      </c>
    </row>
    <row r="206" spans="1:65" s="2" customFormat="1" ht="21.75" customHeight="1">
      <c r="A206" s="33"/>
      <c r="B206" s="34"/>
      <c r="C206" s="186" t="s">
        <v>291</v>
      </c>
      <c r="D206" s="186" t="s">
        <v>135</v>
      </c>
      <c r="E206" s="187" t="s">
        <v>2172</v>
      </c>
      <c r="F206" s="188" t="s">
        <v>2173</v>
      </c>
      <c r="G206" s="189" t="s">
        <v>237</v>
      </c>
      <c r="H206" s="190">
        <v>6</v>
      </c>
      <c r="I206" s="191"/>
      <c r="J206" s="192">
        <f>ROUND(I206*H206,2)</f>
        <v>0</v>
      </c>
      <c r="K206" s="193"/>
      <c r="L206" s="38"/>
      <c r="M206" s="194" t="s">
        <v>1</v>
      </c>
      <c r="N206" s="195" t="s">
        <v>42</v>
      </c>
      <c r="O206" s="70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8" t="s">
        <v>182</v>
      </c>
      <c r="AT206" s="198" t="s">
        <v>135</v>
      </c>
      <c r="AU206" s="198" t="s">
        <v>84</v>
      </c>
      <c r="AY206" s="16" t="s">
        <v>132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6" t="s">
        <v>84</v>
      </c>
      <c r="BK206" s="199">
        <f>ROUND(I206*H206,2)</f>
        <v>0</v>
      </c>
      <c r="BL206" s="16" t="s">
        <v>182</v>
      </c>
      <c r="BM206" s="198" t="s">
        <v>367</v>
      </c>
    </row>
    <row r="207" spans="1:65" s="2" customFormat="1" ht="10">
      <c r="A207" s="33"/>
      <c r="B207" s="34"/>
      <c r="C207" s="35"/>
      <c r="D207" s="200" t="s">
        <v>141</v>
      </c>
      <c r="E207" s="35"/>
      <c r="F207" s="201" t="s">
        <v>2173</v>
      </c>
      <c r="G207" s="35"/>
      <c r="H207" s="35"/>
      <c r="I207" s="202"/>
      <c r="J207" s="35"/>
      <c r="K207" s="35"/>
      <c r="L207" s="38"/>
      <c r="M207" s="203"/>
      <c r="N207" s="204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141</v>
      </c>
      <c r="AU207" s="16" t="s">
        <v>84</v>
      </c>
    </row>
    <row r="208" spans="1:65" s="2" customFormat="1" ht="16.5" customHeight="1">
      <c r="A208" s="33"/>
      <c r="B208" s="34"/>
      <c r="C208" s="186" t="s">
        <v>368</v>
      </c>
      <c r="D208" s="186" t="s">
        <v>135</v>
      </c>
      <c r="E208" s="187" t="s">
        <v>2174</v>
      </c>
      <c r="F208" s="188" t="s">
        <v>2175</v>
      </c>
      <c r="G208" s="189" t="s">
        <v>2101</v>
      </c>
      <c r="H208" s="235"/>
      <c r="I208" s="191"/>
      <c r="J208" s="192">
        <f>ROUND(I208*H208,2)</f>
        <v>0</v>
      </c>
      <c r="K208" s="193"/>
      <c r="L208" s="38"/>
      <c r="M208" s="194" t="s">
        <v>1</v>
      </c>
      <c r="N208" s="195" t="s">
        <v>42</v>
      </c>
      <c r="O208" s="70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8" t="s">
        <v>182</v>
      </c>
      <c r="AT208" s="198" t="s">
        <v>135</v>
      </c>
      <c r="AU208" s="198" t="s">
        <v>84</v>
      </c>
      <c r="AY208" s="16" t="s">
        <v>132</v>
      </c>
      <c r="BE208" s="199">
        <f>IF(N208="základní",J208,0)</f>
        <v>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16" t="s">
        <v>84</v>
      </c>
      <c r="BK208" s="199">
        <f>ROUND(I208*H208,2)</f>
        <v>0</v>
      </c>
      <c r="BL208" s="16" t="s">
        <v>182</v>
      </c>
      <c r="BM208" s="198" t="s">
        <v>371</v>
      </c>
    </row>
    <row r="209" spans="1:65" s="2" customFormat="1" ht="10">
      <c r="A209" s="33"/>
      <c r="B209" s="34"/>
      <c r="C209" s="35"/>
      <c r="D209" s="200" t="s">
        <v>141</v>
      </c>
      <c r="E209" s="35"/>
      <c r="F209" s="201" t="s">
        <v>2175</v>
      </c>
      <c r="G209" s="35"/>
      <c r="H209" s="35"/>
      <c r="I209" s="202"/>
      <c r="J209" s="35"/>
      <c r="K209" s="35"/>
      <c r="L209" s="38"/>
      <c r="M209" s="203"/>
      <c r="N209" s="204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141</v>
      </c>
      <c r="AU209" s="16" t="s">
        <v>84</v>
      </c>
    </row>
    <row r="210" spans="1:65" s="12" customFormat="1" ht="25.9" customHeight="1">
      <c r="B210" s="170"/>
      <c r="C210" s="171"/>
      <c r="D210" s="172" t="s">
        <v>76</v>
      </c>
      <c r="E210" s="173" t="s">
        <v>2176</v>
      </c>
      <c r="F210" s="173" t="s">
        <v>2177</v>
      </c>
      <c r="G210" s="171"/>
      <c r="H210" s="171"/>
      <c r="I210" s="174"/>
      <c r="J210" s="175">
        <f>BK210</f>
        <v>0</v>
      </c>
      <c r="K210" s="171"/>
      <c r="L210" s="176"/>
      <c r="M210" s="177"/>
      <c r="N210" s="178"/>
      <c r="O210" s="178"/>
      <c r="P210" s="179">
        <f>SUM(P211:P218)</f>
        <v>0</v>
      </c>
      <c r="Q210" s="178"/>
      <c r="R210" s="179">
        <f>SUM(R211:R218)</f>
        <v>0</v>
      </c>
      <c r="S210" s="178"/>
      <c r="T210" s="180">
        <f>SUM(T211:T218)</f>
        <v>0</v>
      </c>
      <c r="AR210" s="181" t="s">
        <v>84</v>
      </c>
      <c r="AT210" s="182" t="s">
        <v>76</v>
      </c>
      <c r="AU210" s="182" t="s">
        <v>77</v>
      </c>
      <c r="AY210" s="181" t="s">
        <v>132</v>
      </c>
      <c r="BK210" s="183">
        <f>SUM(BK211:BK218)</f>
        <v>0</v>
      </c>
    </row>
    <row r="211" spans="1:65" s="2" customFormat="1" ht="16.5" customHeight="1">
      <c r="A211" s="33"/>
      <c r="B211" s="34"/>
      <c r="C211" s="186" t="s">
        <v>294</v>
      </c>
      <c r="D211" s="186" t="s">
        <v>135</v>
      </c>
      <c r="E211" s="187" t="s">
        <v>2178</v>
      </c>
      <c r="F211" s="188" t="s">
        <v>2179</v>
      </c>
      <c r="G211" s="189" t="s">
        <v>1930</v>
      </c>
      <c r="H211" s="190">
        <v>24</v>
      </c>
      <c r="I211" s="191"/>
      <c r="J211" s="192">
        <f>ROUND(I211*H211,2)</f>
        <v>0</v>
      </c>
      <c r="K211" s="193"/>
      <c r="L211" s="38"/>
      <c r="M211" s="194" t="s">
        <v>1</v>
      </c>
      <c r="N211" s="195" t="s">
        <v>42</v>
      </c>
      <c r="O211" s="70"/>
      <c r="P211" s="196">
        <f>O211*H211</f>
        <v>0</v>
      </c>
      <c r="Q211" s="196">
        <v>0</v>
      </c>
      <c r="R211" s="196">
        <f>Q211*H211</f>
        <v>0</v>
      </c>
      <c r="S211" s="196">
        <v>0</v>
      </c>
      <c r="T211" s="19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8" t="s">
        <v>153</v>
      </c>
      <c r="AT211" s="198" t="s">
        <v>135</v>
      </c>
      <c r="AU211" s="198" t="s">
        <v>84</v>
      </c>
      <c r="AY211" s="16" t="s">
        <v>132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6" t="s">
        <v>84</v>
      </c>
      <c r="BK211" s="199">
        <f>ROUND(I211*H211,2)</f>
        <v>0</v>
      </c>
      <c r="BL211" s="16" t="s">
        <v>153</v>
      </c>
      <c r="BM211" s="198" t="s">
        <v>376</v>
      </c>
    </row>
    <row r="212" spans="1:65" s="2" customFormat="1" ht="10">
      <c r="A212" s="33"/>
      <c r="B212" s="34"/>
      <c r="C212" s="35"/>
      <c r="D212" s="200" t="s">
        <v>141</v>
      </c>
      <c r="E212" s="35"/>
      <c r="F212" s="201" t="s">
        <v>2179</v>
      </c>
      <c r="G212" s="35"/>
      <c r="H212" s="35"/>
      <c r="I212" s="202"/>
      <c r="J212" s="35"/>
      <c r="K212" s="35"/>
      <c r="L212" s="38"/>
      <c r="M212" s="203"/>
      <c r="N212" s="204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141</v>
      </c>
      <c r="AU212" s="16" t="s">
        <v>84</v>
      </c>
    </row>
    <row r="213" spans="1:65" s="2" customFormat="1" ht="24.15" customHeight="1">
      <c r="A213" s="33"/>
      <c r="B213" s="34"/>
      <c r="C213" s="186" t="s">
        <v>377</v>
      </c>
      <c r="D213" s="186" t="s">
        <v>135</v>
      </c>
      <c r="E213" s="187" t="s">
        <v>2180</v>
      </c>
      <c r="F213" s="188" t="s">
        <v>2181</v>
      </c>
      <c r="G213" s="189" t="s">
        <v>240</v>
      </c>
      <c r="H213" s="190">
        <v>42</v>
      </c>
      <c r="I213" s="191"/>
      <c r="J213" s="192">
        <f>ROUND(I213*H213,2)</f>
        <v>0</v>
      </c>
      <c r="K213" s="193"/>
      <c r="L213" s="38"/>
      <c r="M213" s="194" t="s">
        <v>1</v>
      </c>
      <c r="N213" s="195" t="s">
        <v>42</v>
      </c>
      <c r="O213" s="70"/>
      <c r="P213" s="196">
        <f>O213*H213</f>
        <v>0</v>
      </c>
      <c r="Q213" s="196">
        <v>0</v>
      </c>
      <c r="R213" s="196">
        <f>Q213*H213</f>
        <v>0</v>
      </c>
      <c r="S213" s="196">
        <v>0</v>
      </c>
      <c r="T213" s="197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8" t="s">
        <v>153</v>
      </c>
      <c r="AT213" s="198" t="s">
        <v>135</v>
      </c>
      <c r="AU213" s="198" t="s">
        <v>84</v>
      </c>
      <c r="AY213" s="16" t="s">
        <v>132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16" t="s">
        <v>84</v>
      </c>
      <c r="BK213" s="199">
        <f>ROUND(I213*H213,2)</f>
        <v>0</v>
      </c>
      <c r="BL213" s="16" t="s">
        <v>153</v>
      </c>
      <c r="BM213" s="198" t="s">
        <v>380</v>
      </c>
    </row>
    <row r="214" spans="1:65" s="2" customFormat="1" ht="10">
      <c r="A214" s="33"/>
      <c r="B214" s="34"/>
      <c r="C214" s="35"/>
      <c r="D214" s="200" t="s">
        <v>141</v>
      </c>
      <c r="E214" s="35"/>
      <c r="F214" s="201" t="s">
        <v>2181</v>
      </c>
      <c r="G214" s="35"/>
      <c r="H214" s="35"/>
      <c r="I214" s="202"/>
      <c r="J214" s="35"/>
      <c r="K214" s="35"/>
      <c r="L214" s="38"/>
      <c r="M214" s="203"/>
      <c r="N214" s="204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141</v>
      </c>
      <c r="AU214" s="16" t="s">
        <v>84</v>
      </c>
    </row>
    <row r="215" spans="1:65" s="2" customFormat="1" ht="16.5" customHeight="1">
      <c r="A215" s="33"/>
      <c r="B215" s="34"/>
      <c r="C215" s="186" t="s">
        <v>298</v>
      </c>
      <c r="D215" s="186" t="s">
        <v>135</v>
      </c>
      <c r="E215" s="187" t="s">
        <v>2182</v>
      </c>
      <c r="F215" s="188" t="s">
        <v>2183</v>
      </c>
      <c r="G215" s="189" t="s">
        <v>240</v>
      </c>
      <c r="H215" s="190">
        <v>2</v>
      </c>
      <c r="I215" s="191"/>
      <c r="J215" s="192">
        <f>ROUND(I215*H215,2)</f>
        <v>0</v>
      </c>
      <c r="K215" s="193"/>
      <c r="L215" s="38"/>
      <c r="M215" s="194" t="s">
        <v>1</v>
      </c>
      <c r="N215" s="195" t="s">
        <v>42</v>
      </c>
      <c r="O215" s="70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8" t="s">
        <v>153</v>
      </c>
      <c r="AT215" s="198" t="s">
        <v>135</v>
      </c>
      <c r="AU215" s="198" t="s">
        <v>84</v>
      </c>
      <c r="AY215" s="16" t="s">
        <v>132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6" t="s">
        <v>84</v>
      </c>
      <c r="BK215" s="199">
        <f>ROUND(I215*H215,2)</f>
        <v>0</v>
      </c>
      <c r="BL215" s="16" t="s">
        <v>153</v>
      </c>
      <c r="BM215" s="198" t="s">
        <v>383</v>
      </c>
    </row>
    <row r="216" spans="1:65" s="2" customFormat="1" ht="10">
      <c r="A216" s="33"/>
      <c r="B216" s="34"/>
      <c r="C216" s="35"/>
      <c r="D216" s="200" t="s">
        <v>141</v>
      </c>
      <c r="E216" s="35"/>
      <c r="F216" s="201" t="s">
        <v>2183</v>
      </c>
      <c r="G216" s="35"/>
      <c r="H216" s="35"/>
      <c r="I216" s="202"/>
      <c r="J216" s="35"/>
      <c r="K216" s="35"/>
      <c r="L216" s="38"/>
      <c r="M216" s="203"/>
      <c r="N216" s="204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141</v>
      </c>
      <c r="AU216" s="16" t="s">
        <v>84</v>
      </c>
    </row>
    <row r="217" spans="1:65" s="2" customFormat="1" ht="21.75" customHeight="1">
      <c r="A217" s="33"/>
      <c r="B217" s="34"/>
      <c r="C217" s="186" t="s">
        <v>388</v>
      </c>
      <c r="D217" s="186" t="s">
        <v>135</v>
      </c>
      <c r="E217" s="187" t="s">
        <v>2184</v>
      </c>
      <c r="F217" s="188" t="s">
        <v>2185</v>
      </c>
      <c r="G217" s="189" t="s">
        <v>1930</v>
      </c>
      <c r="H217" s="190">
        <v>24</v>
      </c>
      <c r="I217" s="191"/>
      <c r="J217" s="192">
        <f>ROUND(I217*H217,2)</f>
        <v>0</v>
      </c>
      <c r="K217" s="193"/>
      <c r="L217" s="38"/>
      <c r="M217" s="194" t="s">
        <v>1</v>
      </c>
      <c r="N217" s="195" t="s">
        <v>42</v>
      </c>
      <c r="O217" s="70"/>
      <c r="P217" s="196">
        <f>O217*H217</f>
        <v>0</v>
      </c>
      <c r="Q217" s="196">
        <v>0</v>
      </c>
      <c r="R217" s="196">
        <f>Q217*H217</f>
        <v>0</v>
      </c>
      <c r="S217" s="196">
        <v>0</v>
      </c>
      <c r="T217" s="197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8" t="s">
        <v>153</v>
      </c>
      <c r="AT217" s="198" t="s">
        <v>135</v>
      </c>
      <c r="AU217" s="198" t="s">
        <v>84</v>
      </c>
      <c r="AY217" s="16" t="s">
        <v>132</v>
      </c>
      <c r="BE217" s="199">
        <f>IF(N217="základní",J217,0)</f>
        <v>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16" t="s">
        <v>84</v>
      </c>
      <c r="BK217" s="199">
        <f>ROUND(I217*H217,2)</f>
        <v>0</v>
      </c>
      <c r="BL217" s="16" t="s">
        <v>153</v>
      </c>
      <c r="BM217" s="198" t="s">
        <v>391</v>
      </c>
    </row>
    <row r="218" spans="1:65" s="2" customFormat="1" ht="10">
      <c r="A218" s="33"/>
      <c r="B218" s="34"/>
      <c r="C218" s="35"/>
      <c r="D218" s="200" t="s">
        <v>141</v>
      </c>
      <c r="E218" s="35"/>
      <c r="F218" s="201" t="s">
        <v>2185</v>
      </c>
      <c r="G218" s="35"/>
      <c r="H218" s="35"/>
      <c r="I218" s="202"/>
      <c r="J218" s="35"/>
      <c r="K218" s="35"/>
      <c r="L218" s="38"/>
      <c r="M218" s="206"/>
      <c r="N218" s="207"/>
      <c r="O218" s="208"/>
      <c r="P218" s="208"/>
      <c r="Q218" s="208"/>
      <c r="R218" s="208"/>
      <c r="S218" s="208"/>
      <c r="T218" s="209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141</v>
      </c>
      <c r="AU218" s="16" t="s">
        <v>84</v>
      </c>
    </row>
    <row r="219" spans="1:65" s="2" customFormat="1" ht="7" customHeight="1">
      <c r="A219" s="33"/>
      <c r="B219" s="53"/>
      <c r="C219" s="54"/>
      <c r="D219" s="54"/>
      <c r="E219" s="54"/>
      <c r="F219" s="54"/>
      <c r="G219" s="54"/>
      <c r="H219" s="54"/>
      <c r="I219" s="54"/>
      <c r="J219" s="54"/>
      <c r="K219" s="54"/>
      <c r="L219" s="38"/>
      <c r="M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</row>
  </sheetData>
  <sheetProtection algorithmName="SHA-512" hashValue="/ghK+v4hj2La+7vjyInSfRfwqKCQYwjCnsc1zUJFe7yfdy82mPzxSHY3g8CS6s1UKJjJJ1TK3TLBq9iqoLFnWw==" saltValue="OLf5qHQRB0X4srSTg/eDVvMZbY1/zhGe1YiwNp5UoOYLZ9GPhB1zpPXkf8NKmpnlaIzZK3W69Bl5P7lIn6gJ7g==" spinCount="100000" sheet="1" objects="1" scenarios="1" formatColumns="0" formatRows="0" autoFilter="0"/>
  <autoFilter ref="C121:K21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tabSelected="1" topLeftCell="A138" workbookViewId="0">
      <selection activeCell="I141" sqref="I141"/>
    </sheetView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102</v>
      </c>
    </row>
    <row r="3" spans="1:46" s="1" customFormat="1" ht="7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5" hidden="1" customHeight="1">
      <c r="B4" s="19"/>
      <c r="D4" s="109" t="s">
        <v>106</v>
      </c>
      <c r="L4" s="19"/>
      <c r="M4" s="110" t="s">
        <v>10</v>
      </c>
      <c r="AT4" s="16" t="s">
        <v>4</v>
      </c>
    </row>
    <row r="5" spans="1:46" s="1" customFormat="1" ht="7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77" t="str">
        <f>'Rekapitulace stavby'!K6</f>
        <v>Vybudování učeben a zázemí pro  školní družinu ZŠ B. Němcové</v>
      </c>
      <c r="F7" s="278"/>
      <c r="G7" s="278"/>
      <c r="H7" s="278"/>
      <c r="L7" s="19"/>
    </row>
    <row r="8" spans="1:46" s="2" customFormat="1" ht="12" hidden="1" customHeight="1">
      <c r="A8" s="33"/>
      <c r="B8" s="38"/>
      <c r="C8" s="33"/>
      <c r="D8" s="111" t="s">
        <v>107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79" t="s">
        <v>2186</v>
      </c>
      <c r="F9" s="280"/>
      <c r="G9" s="280"/>
      <c r="H9" s="280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20</v>
      </c>
      <c r="E12" s="33"/>
      <c r="F12" s="112" t="s">
        <v>35</v>
      </c>
      <c r="G12" s="33"/>
      <c r="H12" s="33"/>
      <c r="I12" s="111" t="s">
        <v>22</v>
      </c>
      <c r="J12" s="113" t="str">
        <f>'Rekapitulace stavby'!AN8</f>
        <v>9. 2. 2023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>00246476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tr">
        <f>IF('Rekapitulace stavby'!E11="","",'Rekapitulace stavby'!E11)</f>
        <v>Město Dačice</v>
      </c>
      <c r="F15" s="33"/>
      <c r="G15" s="33"/>
      <c r="H15" s="33"/>
      <c r="I15" s="111" t="s">
        <v>28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tr">
        <f>IF('Rekapitulace stavby'!E17="","",'Rekapitulace stavby'!E17)</f>
        <v>Ing. arch. Miroslav Dvořák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83" t="s">
        <v>1</v>
      </c>
      <c r="F27" s="283"/>
      <c r="G27" s="283"/>
      <c r="H27" s="283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7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hidden="1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hidden="1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hidden="1" customHeight="1">
      <c r="A33" s="33"/>
      <c r="B33" s="38"/>
      <c r="C33" s="33"/>
      <c r="D33" s="121" t="s">
        <v>41</v>
      </c>
      <c r="E33" s="111" t="s">
        <v>42</v>
      </c>
      <c r="F33" s="122">
        <f>ROUND((SUM(BE121:BE172)),  2)</f>
        <v>0</v>
      </c>
      <c r="G33" s="33"/>
      <c r="H33" s="33"/>
      <c r="I33" s="123">
        <v>0.21</v>
      </c>
      <c r="J33" s="122">
        <f>ROUND(((SUM(BE121:BE172))*I33),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111" t="s">
        <v>43</v>
      </c>
      <c r="F34" s="122">
        <f>ROUND((SUM(BF121:BF172)),  2)</f>
        <v>0</v>
      </c>
      <c r="G34" s="33"/>
      <c r="H34" s="33"/>
      <c r="I34" s="123">
        <v>0.15</v>
      </c>
      <c r="J34" s="122">
        <f>ROUND(((SUM(BF121:BF172))*I34),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ROUND((SUM(BG121:BG172)),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ROUND((SUM(BH121:BH172)),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ROUND((SUM(BI121:BI172)),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hidden="1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hidden="1" customHeight="1">
      <c r="B41" s="19"/>
      <c r="L41" s="19"/>
    </row>
    <row r="42" spans="1:31" s="1" customFormat="1" ht="14.4" hidden="1" customHeight="1">
      <c r="B42" s="19"/>
      <c r="L42" s="19"/>
    </row>
    <row r="43" spans="1:31" s="1" customFormat="1" ht="14.4" hidden="1" customHeight="1">
      <c r="B43" s="19"/>
      <c r="L43" s="19"/>
    </row>
    <row r="44" spans="1:31" s="1" customFormat="1" ht="14.4" hidden="1" customHeight="1">
      <c r="B44" s="19"/>
      <c r="L44" s="19"/>
    </row>
    <row r="45" spans="1:31" s="1" customFormat="1" ht="14.4" hidden="1" customHeight="1">
      <c r="B45" s="19"/>
      <c r="L45" s="19"/>
    </row>
    <row r="46" spans="1:31" s="1" customFormat="1" ht="14.4" hidden="1" customHeight="1">
      <c r="B46" s="19"/>
      <c r="L46" s="19"/>
    </row>
    <row r="47" spans="1:31" s="1" customFormat="1" ht="14.4" hidden="1" customHeight="1">
      <c r="B47" s="19"/>
      <c r="L47" s="19"/>
    </row>
    <row r="48" spans="1:31" s="1" customFormat="1" ht="14.4" hidden="1" customHeight="1">
      <c r="B48" s="19"/>
      <c r="L48" s="19"/>
    </row>
    <row r="49" spans="1:31" s="1" customFormat="1" ht="14.4" hidden="1" customHeight="1">
      <c r="B49" s="19"/>
      <c r="L49" s="19"/>
    </row>
    <row r="50" spans="1:31" s="2" customFormat="1" ht="14.4" hidden="1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0" hidden="1">
      <c r="B51" s="19"/>
      <c r="L51" s="19"/>
    </row>
    <row r="52" spans="1:31" ht="10" hidden="1">
      <c r="B52" s="19"/>
      <c r="L52" s="19"/>
    </row>
    <row r="53" spans="1:31" ht="10" hidden="1">
      <c r="B53" s="19"/>
      <c r="L53" s="19"/>
    </row>
    <row r="54" spans="1:31" ht="10" hidden="1">
      <c r="B54" s="19"/>
      <c r="L54" s="19"/>
    </row>
    <row r="55" spans="1:31" ht="10" hidden="1">
      <c r="B55" s="19"/>
      <c r="L55" s="19"/>
    </row>
    <row r="56" spans="1:31" ht="10" hidden="1">
      <c r="B56" s="19"/>
      <c r="L56" s="19"/>
    </row>
    <row r="57" spans="1:31" ht="10" hidden="1">
      <c r="B57" s="19"/>
      <c r="L57" s="19"/>
    </row>
    <row r="58" spans="1:31" ht="10" hidden="1">
      <c r="B58" s="19"/>
      <c r="L58" s="19"/>
    </row>
    <row r="59" spans="1:31" ht="10" hidden="1">
      <c r="B59" s="19"/>
      <c r="L59" s="19"/>
    </row>
    <row r="60" spans="1:31" ht="10" hidden="1">
      <c r="B60" s="19"/>
      <c r="L60" s="19"/>
    </row>
    <row r="61" spans="1:31" s="2" customFormat="1" ht="12.5" hidden="1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" hidden="1">
      <c r="B62" s="19"/>
      <c r="L62" s="19"/>
    </row>
    <row r="63" spans="1:31" ht="10" hidden="1">
      <c r="B63" s="19"/>
      <c r="L63" s="19"/>
    </row>
    <row r="64" spans="1:31" ht="10" hidden="1">
      <c r="B64" s="19"/>
      <c r="L64" s="19"/>
    </row>
    <row r="65" spans="1:31" s="2" customFormat="1" ht="13" hidden="1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" hidden="1">
      <c r="B66" s="19"/>
      <c r="L66" s="19"/>
    </row>
    <row r="67" spans="1:31" ht="10" hidden="1">
      <c r="B67" s="19"/>
      <c r="L67" s="19"/>
    </row>
    <row r="68" spans="1:31" ht="10" hidden="1">
      <c r="B68" s="19"/>
      <c r="L68" s="19"/>
    </row>
    <row r="69" spans="1:31" ht="10" hidden="1">
      <c r="B69" s="19"/>
      <c r="L69" s="19"/>
    </row>
    <row r="70" spans="1:31" ht="10" hidden="1">
      <c r="B70" s="19"/>
      <c r="L70" s="19"/>
    </row>
    <row r="71" spans="1:31" ht="10" hidden="1">
      <c r="B71" s="19"/>
      <c r="L71" s="19"/>
    </row>
    <row r="72" spans="1:31" ht="10" hidden="1">
      <c r="B72" s="19"/>
      <c r="L72" s="19"/>
    </row>
    <row r="73" spans="1:31" ht="10" hidden="1">
      <c r="B73" s="19"/>
      <c r="L73" s="19"/>
    </row>
    <row r="74" spans="1:31" ht="10" hidden="1">
      <c r="B74" s="19"/>
      <c r="L74" s="19"/>
    </row>
    <row r="75" spans="1:31" ht="10" hidden="1">
      <c r="B75" s="19"/>
      <c r="L75" s="19"/>
    </row>
    <row r="76" spans="1:31" s="2" customFormat="1" ht="12.5" hidden="1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0" hidden="1"/>
    <row r="79" spans="1:31" ht="10" hidden="1"/>
    <row r="80" spans="1:31" ht="10" hidden="1"/>
    <row r="81" spans="1:47" s="2" customFormat="1" ht="7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4" t="str">
        <f>E7</f>
        <v>Vybudování učeben a zázemí pro  školní družinu ZŠ B. Němcové</v>
      </c>
      <c r="F85" s="285"/>
      <c r="G85" s="285"/>
      <c r="H85" s="28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36" t="str">
        <f>E9</f>
        <v>23/046 - VZTCH</v>
      </c>
      <c r="F87" s="286"/>
      <c r="G87" s="286"/>
      <c r="H87" s="28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9. 2. 2023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65" customHeight="1">
      <c r="A91" s="33"/>
      <c r="B91" s="34"/>
      <c r="C91" s="28" t="s">
        <v>24</v>
      </c>
      <c r="D91" s="35"/>
      <c r="E91" s="35"/>
      <c r="F91" s="26" t="str">
        <f>E15</f>
        <v>Město Dačice</v>
      </c>
      <c r="G91" s="35"/>
      <c r="H91" s="35"/>
      <c r="I91" s="28" t="s">
        <v>31</v>
      </c>
      <c r="J91" s="31" t="str">
        <f>E21</f>
        <v>Ing. arch. Miroslav Dvořák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110</v>
      </c>
      <c r="D94" s="143"/>
      <c r="E94" s="143"/>
      <c r="F94" s="143"/>
      <c r="G94" s="143"/>
      <c r="H94" s="143"/>
      <c r="I94" s="143"/>
      <c r="J94" s="144" t="s">
        <v>111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45" t="s">
        <v>112</v>
      </c>
      <c r="D96" s="35"/>
      <c r="E96" s="35"/>
      <c r="F96" s="35"/>
      <c r="G96" s="35"/>
      <c r="H96" s="35"/>
      <c r="I96" s="35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113</v>
      </c>
    </row>
    <row r="97" spans="1:31" s="9" customFormat="1" ht="25" customHeight="1">
      <c r="B97" s="146"/>
      <c r="C97" s="147"/>
      <c r="D97" s="148" t="s">
        <v>2187</v>
      </c>
      <c r="E97" s="149"/>
      <c r="F97" s="149"/>
      <c r="G97" s="149"/>
      <c r="H97" s="149"/>
      <c r="I97" s="149"/>
      <c r="J97" s="150">
        <f>J122</f>
        <v>0</v>
      </c>
      <c r="K97" s="147"/>
      <c r="L97" s="151"/>
    </row>
    <row r="98" spans="1:31" s="9" customFormat="1" ht="25" customHeight="1">
      <c r="B98" s="146"/>
      <c r="C98" s="147"/>
      <c r="D98" s="148" t="s">
        <v>2188</v>
      </c>
      <c r="E98" s="149"/>
      <c r="F98" s="149"/>
      <c r="G98" s="149"/>
      <c r="H98" s="149"/>
      <c r="I98" s="149"/>
      <c r="J98" s="150">
        <f>J123</f>
        <v>0</v>
      </c>
      <c r="K98" s="147"/>
      <c r="L98" s="151"/>
    </row>
    <row r="99" spans="1:31" s="9" customFormat="1" ht="25" customHeight="1">
      <c r="B99" s="146"/>
      <c r="C99" s="147"/>
      <c r="D99" s="148" t="s">
        <v>2189</v>
      </c>
      <c r="E99" s="149"/>
      <c r="F99" s="149"/>
      <c r="G99" s="149"/>
      <c r="H99" s="149"/>
      <c r="I99" s="149"/>
      <c r="J99" s="150">
        <f>J126</f>
        <v>0</v>
      </c>
      <c r="K99" s="147"/>
      <c r="L99" s="151"/>
    </row>
    <row r="100" spans="1:31" s="9" customFormat="1" ht="25" customHeight="1">
      <c r="B100" s="146"/>
      <c r="C100" s="147"/>
      <c r="D100" s="148" t="s">
        <v>2190</v>
      </c>
      <c r="E100" s="149"/>
      <c r="F100" s="149"/>
      <c r="G100" s="149"/>
      <c r="H100" s="149"/>
      <c r="I100" s="149"/>
      <c r="J100" s="150">
        <f>J151</f>
        <v>0</v>
      </c>
      <c r="K100" s="147"/>
      <c r="L100" s="151"/>
    </row>
    <row r="101" spans="1:31" s="9" customFormat="1" ht="25" customHeight="1">
      <c r="B101" s="146"/>
      <c r="C101" s="147"/>
      <c r="D101" s="148" t="s">
        <v>2191</v>
      </c>
      <c r="E101" s="149"/>
      <c r="F101" s="149"/>
      <c r="G101" s="149"/>
      <c r="H101" s="149"/>
      <c r="I101" s="149"/>
      <c r="J101" s="150">
        <f>J166</f>
        <v>0</v>
      </c>
      <c r="K101" s="147"/>
      <c r="L101" s="151"/>
    </row>
    <row r="102" spans="1:31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7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7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5" customHeight="1">
      <c r="A108" s="33"/>
      <c r="B108" s="34"/>
      <c r="C108" s="22" t="s">
        <v>116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7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84" t="str">
        <f>E7</f>
        <v>Vybudování učeben a zázemí pro  školní družinu ZŠ B. Němcové</v>
      </c>
      <c r="F111" s="285"/>
      <c r="G111" s="285"/>
      <c r="H111" s="28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107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36" t="str">
        <f>E9</f>
        <v>23/046 - VZTCH</v>
      </c>
      <c r="F113" s="286"/>
      <c r="G113" s="286"/>
      <c r="H113" s="286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7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5"/>
      <c r="E115" s="35"/>
      <c r="F115" s="26" t="str">
        <f>F12</f>
        <v xml:space="preserve"> </v>
      </c>
      <c r="G115" s="35"/>
      <c r="H115" s="35"/>
      <c r="I115" s="28" t="s">
        <v>22</v>
      </c>
      <c r="J115" s="65" t="str">
        <f>IF(J12="","",J12)</f>
        <v>9. 2. 2023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7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5.65" customHeight="1">
      <c r="A117" s="33"/>
      <c r="B117" s="34"/>
      <c r="C117" s="28" t="s">
        <v>24</v>
      </c>
      <c r="D117" s="35"/>
      <c r="E117" s="35"/>
      <c r="F117" s="26" t="str">
        <f>E15</f>
        <v>Město Dačice</v>
      </c>
      <c r="G117" s="35"/>
      <c r="H117" s="35"/>
      <c r="I117" s="28" t="s">
        <v>31</v>
      </c>
      <c r="J117" s="31" t="str">
        <f>E21</f>
        <v>Ing. arch. Miroslav Dvořák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15" customHeight="1">
      <c r="A118" s="33"/>
      <c r="B118" s="34"/>
      <c r="C118" s="28" t="s">
        <v>29</v>
      </c>
      <c r="D118" s="35"/>
      <c r="E118" s="35"/>
      <c r="F118" s="26" t="str">
        <f>IF(E18="","",E18)</f>
        <v>Vyplň údaj</v>
      </c>
      <c r="G118" s="35"/>
      <c r="H118" s="35"/>
      <c r="I118" s="28" t="s">
        <v>34</v>
      </c>
      <c r="J118" s="31" t="str">
        <f>E24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2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58"/>
      <c r="B120" s="159"/>
      <c r="C120" s="160" t="s">
        <v>117</v>
      </c>
      <c r="D120" s="161" t="s">
        <v>62</v>
      </c>
      <c r="E120" s="161" t="s">
        <v>58</v>
      </c>
      <c r="F120" s="161" t="s">
        <v>59</v>
      </c>
      <c r="G120" s="161" t="s">
        <v>118</v>
      </c>
      <c r="H120" s="161" t="s">
        <v>119</v>
      </c>
      <c r="I120" s="161" t="s">
        <v>120</v>
      </c>
      <c r="J120" s="162" t="s">
        <v>111</v>
      </c>
      <c r="K120" s="163" t="s">
        <v>121</v>
      </c>
      <c r="L120" s="164"/>
      <c r="M120" s="74" t="s">
        <v>1</v>
      </c>
      <c r="N120" s="75" t="s">
        <v>41</v>
      </c>
      <c r="O120" s="75" t="s">
        <v>122</v>
      </c>
      <c r="P120" s="75" t="s">
        <v>123</v>
      </c>
      <c r="Q120" s="75" t="s">
        <v>124</v>
      </c>
      <c r="R120" s="75" t="s">
        <v>125</v>
      </c>
      <c r="S120" s="75" t="s">
        <v>126</v>
      </c>
      <c r="T120" s="76" t="s">
        <v>127</v>
      </c>
      <c r="U120" s="158"/>
      <c r="V120" s="158"/>
      <c r="W120" s="158"/>
      <c r="X120" s="158"/>
      <c r="Y120" s="158"/>
      <c r="Z120" s="158"/>
      <c r="AA120" s="158"/>
      <c r="AB120" s="158"/>
      <c r="AC120" s="158"/>
      <c r="AD120" s="158"/>
      <c r="AE120" s="158"/>
    </row>
    <row r="121" spans="1:65" s="2" customFormat="1" ht="22.75" customHeight="1">
      <c r="A121" s="33"/>
      <c r="B121" s="34"/>
      <c r="C121" s="81" t="s">
        <v>128</v>
      </c>
      <c r="D121" s="35"/>
      <c r="E121" s="35"/>
      <c r="F121" s="35"/>
      <c r="G121" s="35"/>
      <c r="H121" s="35"/>
      <c r="I121" s="35"/>
      <c r="J121" s="165">
        <f>BK121</f>
        <v>0</v>
      </c>
      <c r="K121" s="35"/>
      <c r="L121" s="38"/>
      <c r="M121" s="77"/>
      <c r="N121" s="166"/>
      <c r="O121" s="78"/>
      <c r="P121" s="167">
        <f>P122+P123+P126+P151+P166</f>
        <v>0</v>
      </c>
      <c r="Q121" s="78"/>
      <c r="R121" s="167">
        <f>R122+R123+R126+R151+R166</f>
        <v>0</v>
      </c>
      <c r="S121" s="78"/>
      <c r="T121" s="168">
        <f>T122+T123+T126+T151+T166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76</v>
      </c>
      <c r="AU121" s="16" t="s">
        <v>113</v>
      </c>
      <c r="BK121" s="169">
        <f>BK122+BK123+BK126+BK151+BK166</f>
        <v>0</v>
      </c>
    </row>
    <row r="122" spans="1:65" s="12" customFormat="1" ht="25.9" customHeight="1">
      <c r="B122" s="170"/>
      <c r="C122" s="171"/>
      <c r="D122" s="172" t="s">
        <v>76</v>
      </c>
      <c r="E122" s="173" t="s">
        <v>2192</v>
      </c>
      <c r="F122" s="173" t="s">
        <v>2193</v>
      </c>
      <c r="G122" s="171"/>
      <c r="H122" s="171"/>
      <c r="I122" s="174"/>
      <c r="J122" s="175">
        <f>BK122</f>
        <v>0</v>
      </c>
      <c r="K122" s="171"/>
      <c r="L122" s="176"/>
      <c r="M122" s="177"/>
      <c r="N122" s="178"/>
      <c r="O122" s="178"/>
      <c r="P122" s="179">
        <v>0</v>
      </c>
      <c r="Q122" s="178"/>
      <c r="R122" s="179">
        <v>0</v>
      </c>
      <c r="S122" s="178"/>
      <c r="T122" s="180">
        <v>0</v>
      </c>
      <c r="AR122" s="181" t="s">
        <v>84</v>
      </c>
      <c r="AT122" s="182" t="s">
        <v>76</v>
      </c>
      <c r="AU122" s="182" t="s">
        <v>77</v>
      </c>
      <c r="AY122" s="181" t="s">
        <v>132</v>
      </c>
      <c r="BK122" s="183">
        <v>0</v>
      </c>
    </row>
    <row r="123" spans="1:65" s="12" customFormat="1" ht="25.9" customHeight="1">
      <c r="B123" s="170"/>
      <c r="C123" s="171"/>
      <c r="D123" s="172" t="s">
        <v>76</v>
      </c>
      <c r="E123" s="173" t="s">
        <v>2194</v>
      </c>
      <c r="F123" s="173" t="s">
        <v>2194</v>
      </c>
      <c r="G123" s="171"/>
      <c r="H123" s="171"/>
      <c r="I123" s="174"/>
      <c r="J123" s="175">
        <f>BK123</f>
        <v>0</v>
      </c>
      <c r="K123" s="171"/>
      <c r="L123" s="176"/>
      <c r="M123" s="177"/>
      <c r="N123" s="178"/>
      <c r="O123" s="178"/>
      <c r="P123" s="179">
        <f>SUM(P124:P125)</f>
        <v>0</v>
      </c>
      <c r="Q123" s="178"/>
      <c r="R123" s="179">
        <f>SUM(R124:R125)</f>
        <v>0</v>
      </c>
      <c r="S123" s="178"/>
      <c r="T123" s="180">
        <f>SUM(T124:T125)</f>
        <v>0</v>
      </c>
      <c r="AR123" s="181" t="s">
        <v>84</v>
      </c>
      <c r="AT123" s="182" t="s">
        <v>76</v>
      </c>
      <c r="AU123" s="182" t="s">
        <v>77</v>
      </c>
      <c r="AY123" s="181" t="s">
        <v>132</v>
      </c>
      <c r="BK123" s="183">
        <f>SUM(BK124:BK125)</f>
        <v>0</v>
      </c>
    </row>
    <row r="124" spans="1:65" s="2" customFormat="1" ht="78" customHeight="1">
      <c r="A124" s="33"/>
      <c r="B124" s="34"/>
      <c r="C124" s="186" t="s">
        <v>84</v>
      </c>
      <c r="D124" s="186" t="s">
        <v>135</v>
      </c>
      <c r="E124" s="187" t="s">
        <v>2195</v>
      </c>
      <c r="F124" s="188" t="s">
        <v>2196</v>
      </c>
      <c r="G124" s="189" t="s">
        <v>237</v>
      </c>
      <c r="H124" s="190">
        <v>1</v>
      </c>
      <c r="I124" s="191"/>
      <c r="J124" s="192">
        <f>ROUND(I124*H124,2)</f>
        <v>0</v>
      </c>
      <c r="K124" s="193"/>
      <c r="L124" s="38"/>
      <c r="M124" s="194" t="s">
        <v>1</v>
      </c>
      <c r="N124" s="195" t="s">
        <v>42</v>
      </c>
      <c r="O124" s="70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153</v>
      </c>
      <c r="AT124" s="198" t="s">
        <v>135</v>
      </c>
      <c r="AU124" s="198" t="s">
        <v>84</v>
      </c>
      <c r="AY124" s="16" t="s">
        <v>132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6" t="s">
        <v>84</v>
      </c>
      <c r="BK124" s="199">
        <f>ROUND(I124*H124,2)</f>
        <v>0</v>
      </c>
      <c r="BL124" s="16" t="s">
        <v>153</v>
      </c>
      <c r="BM124" s="198" t="s">
        <v>86</v>
      </c>
    </row>
    <row r="125" spans="1:65" s="2" customFormat="1" ht="135">
      <c r="A125" s="33"/>
      <c r="B125" s="34"/>
      <c r="C125" s="35"/>
      <c r="D125" s="200" t="s">
        <v>141</v>
      </c>
      <c r="E125" s="35"/>
      <c r="F125" s="201" t="s">
        <v>2197</v>
      </c>
      <c r="G125" s="35"/>
      <c r="H125" s="35"/>
      <c r="I125" s="202"/>
      <c r="J125" s="35"/>
      <c r="K125" s="35"/>
      <c r="L125" s="38"/>
      <c r="M125" s="203"/>
      <c r="N125" s="204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141</v>
      </c>
      <c r="AU125" s="16" t="s">
        <v>84</v>
      </c>
    </row>
    <row r="126" spans="1:65" s="12" customFormat="1" ht="25.9" customHeight="1">
      <c r="B126" s="170"/>
      <c r="C126" s="171"/>
      <c r="D126" s="172" t="s">
        <v>76</v>
      </c>
      <c r="E126" s="173" t="s">
        <v>2198</v>
      </c>
      <c r="F126" s="173" t="s">
        <v>2199</v>
      </c>
      <c r="G126" s="171"/>
      <c r="H126" s="171"/>
      <c r="I126" s="174"/>
      <c r="J126" s="175">
        <f>BK126</f>
        <v>0</v>
      </c>
      <c r="K126" s="171"/>
      <c r="L126" s="176"/>
      <c r="M126" s="177"/>
      <c r="N126" s="178"/>
      <c r="O126" s="178"/>
      <c r="P126" s="179">
        <f>SUM(P127:P150)</f>
        <v>0</v>
      </c>
      <c r="Q126" s="178"/>
      <c r="R126" s="179">
        <f>SUM(R127:R150)</f>
        <v>0</v>
      </c>
      <c r="S126" s="178"/>
      <c r="T126" s="180">
        <f>SUM(T127:T150)</f>
        <v>0</v>
      </c>
      <c r="AR126" s="181" t="s">
        <v>84</v>
      </c>
      <c r="AT126" s="182" t="s">
        <v>76</v>
      </c>
      <c r="AU126" s="182" t="s">
        <v>77</v>
      </c>
      <c r="AY126" s="181" t="s">
        <v>132</v>
      </c>
      <c r="BK126" s="183">
        <f>SUM(BK127:BK150)</f>
        <v>0</v>
      </c>
    </row>
    <row r="127" spans="1:65" s="2" customFormat="1" ht="21.75" customHeight="1">
      <c r="A127" s="33"/>
      <c r="B127" s="34"/>
      <c r="C127" s="186" t="s">
        <v>86</v>
      </c>
      <c r="D127" s="186" t="s">
        <v>135</v>
      </c>
      <c r="E127" s="187" t="s">
        <v>2200</v>
      </c>
      <c r="F127" s="188" t="s">
        <v>2201</v>
      </c>
      <c r="G127" s="189" t="s">
        <v>240</v>
      </c>
      <c r="H127" s="190">
        <v>104</v>
      </c>
      <c r="I127" s="191"/>
      <c r="J127" s="192">
        <f>ROUND(I127*H127,2)</f>
        <v>0</v>
      </c>
      <c r="K127" s="193"/>
      <c r="L127" s="38"/>
      <c r="M127" s="194" t="s">
        <v>1</v>
      </c>
      <c r="N127" s="195" t="s">
        <v>42</v>
      </c>
      <c r="O127" s="70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153</v>
      </c>
      <c r="AT127" s="198" t="s">
        <v>135</v>
      </c>
      <c r="AU127" s="198" t="s">
        <v>84</v>
      </c>
      <c r="AY127" s="16" t="s">
        <v>132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6" t="s">
        <v>84</v>
      </c>
      <c r="BK127" s="199">
        <f>ROUND(I127*H127,2)</f>
        <v>0</v>
      </c>
      <c r="BL127" s="16" t="s">
        <v>153</v>
      </c>
      <c r="BM127" s="198" t="s">
        <v>153</v>
      </c>
    </row>
    <row r="128" spans="1:65" s="2" customFormat="1" ht="10">
      <c r="A128" s="33"/>
      <c r="B128" s="34"/>
      <c r="C128" s="35"/>
      <c r="D128" s="200" t="s">
        <v>141</v>
      </c>
      <c r="E128" s="35"/>
      <c r="F128" s="201" t="s">
        <v>2201</v>
      </c>
      <c r="G128" s="35"/>
      <c r="H128" s="35"/>
      <c r="I128" s="202"/>
      <c r="J128" s="35"/>
      <c r="K128" s="35"/>
      <c r="L128" s="38"/>
      <c r="M128" s="203"/>
      <c r="N128" s="204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141</v>
      </c>
      <c r="AU128" s="16" t="s">
        <v>84</v>
      </c>
    </row>
    <row r="129" spans="1:65" s="2" customFormat="1" ht="24.15" customHeight="1">
      <c r="A129" s="33"/>
      <c r="B129" s="34"/>
      <c r="C129" s="186" t="s">
        <v>149</v>
      </c>
      <c r="D129" s="186" t="s">
        <v>135</v>
      </c>
      <c r="E129" s="187" t="s">
        <v>2202</v>
      </c>
      <c r="F129" s="188" t="s">
        <v>2203</v>
      </c>
      <c r="G129" s="189" t="s">
        <v>240</v>
      </c>
      <c r="H129" s="190">
        <v>198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42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153</v>
      </c>
      <c r="AT129" s="198" t="s">
        <v>135</v>
      </c>
      <c r="AU129" s="198" t="s">
        <v>84</v>
      </c>
      <c r="AY129" s="16" t="s">
        <v>132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84</v>
      </c>
      <c r="BK129" s="199">
        <f>ROUND(I129*H129,2)</f>
        <v>0</v>
      </c>
      <c r="BL129" s="16" t="s">
        <v>153</v>
      </c>
      <c r="BM129" s="198" t="s">
        <v>161</v>
      </c>
    </row>
    <row r="130" spans="1:65" s="2" customFormat="1" ht="10">
      <c r="A130" s="33"/>
      <c r="B130" s="34"/>
      <c r="C130" s="35"/>
      <c r="D130" s="200" t="s">
        <v>141</v>
      </c>
      <c r="E130" s="35"/>
      <c r="F130" s="201" t="s">
        <v>2203</v>
      </c>
      <c r="G130" s="35"/>
      <c r="H130" s="35"/>
      <c r="I130" s="202"/>
      <c r="J130" s="35"/>
      <c r="K130" s="35"/>
      <c r="L130" s="38"/>
      <c r="M130" s="203"/>
      <c r="N130" s="204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141</v>
      </c>
      <c r="AU130" s="16" t="s">
        <v>84</v>
      </c>
    </row>
    <row r="131" spans="1:65" s="2" customFormat="1" ht="24.15" customHeight="1">
      <c r="A131" s="33"/>
      <c r="B131" s="34"/>
      <c r="C131" s="186" t="s">
        <v>153</v>
      </c>
      <c r="D131" s="186" t="s">
        <v>135</v>
      </c>
      <c r="E131" s="187" t="s">
        <v>2204</v>
      </c>
      <c r="F131" s="188" t="s">
        <v>2205</v>
      </c>
      <c r="G131" s="189" t="s">
        <v>240</v>
      </c>
      <c r="H131" s="190">
        <v>34</v>
      </c>
      <c r="I131" s="191"/>
      <c r="J131" s="192">
        <f>ROUND(I131*H131,2)</f>
        <v>0</v>
      </c>
      <c r="K131" s="193"/>
      <c r="L131" s="38"/>
      <c r="M131" s="194" t="s">
        <v>1</v>
      </c>
      <c r="N131" s="195" t="s">
        <v>42</v>
      </c>
      <c r="O131" s="70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153</v>
      </c>
      <c r="AT131" s="198" t="s">
        <v>135</v>
      </c>
      <c r="AU131" s="198" t="s">
        <v>84</v>
      </c>
      <c r="AY131" s="16" t="s">
        <v>132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6" t="s">
        <v>84</v>
      </c>
      <c r="BK131" s="199">
        <f>ROUND(I131*H131,2)</f>
        <v>0</v>
      </c>
      <c r="BL131" s="16" t="s">
        <v>153</v>
      </c>
      <c r="BM131" s="198" t="s">
        <v>165</v>
      </c>
    </row>
    <row r="132" spans="1:65" s="2" customFormat="1" ht="10">
      <c r="A132" s="33"/>
      <c r="B132" s="34"/>
      <c r="C132" s="35"/>
      <c r="D132" s="200" t="s">
        <v>141</v>
      </c>
      <c r="E132" s="35"/>
      <c r="F132" s="201" t="s">
        <v>2205</v>
      </c>
      <c r="G132" s="35"/>
      <c r="H132" s="35"/>
      <c r="I132" s="202"/>
      <c r="J132" s="35"/>
      <c r="K132" s="35"/>
      <c r="L132" s="38"/>
      <c r="M132" s="203"/>
      <c r="N132" s="204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141</v>
      </c>
      <c r="AU132" s="16" t="s">
        <v>84</v>
      </c>
    </row>
    <row r="133" spans="1:65" s="2" customFormat="1" ht="21.75" customHeight="1">
      <c r="A133" s="33"/>
      <c r="B133" s="34"/>
      <c r="C133" s="186" t="s">
        <v>131</v>
      </c>
      <c r="D133" s="186" t="s">
        <v>135</v>
      </c>
      <c r="E133" s="187" t="s">
        <v>2206</v>
      </c>
      <c r="F133" s="188" t="s">
        <v>2207</v>
      </c>
      <c r="G133" s="189" t="s">
        <v>237</v>
      </c>
      <c r="H133" s="190">
        <v>1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42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153</v>
      </c>
      <c r="AT133" s="198" t="s">
        <v>135</v>
      </c>
      <c r="AU133" s="198" t="s">
        <v>84</v>
      </c>
      <c r="AY133" s="16" t="s">
        <v>132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84</v>
      </c>
      <c r="BK133" s="199">
        <f>ROUND(I133*H133,2)</f>
        <v>0</v>
      </c>
      <c r="BL133" s="16" t="s">
        <v>153</v>
      </c>
      <c r="BM133" s="198" t="s">
        <v>170</v>
      </c>
    </row>
    <row r="134" spans="1:65" s="2" customFormat="1" ht="10">
      <c r="A134" s="33"/>
      <c r="B134" s="34"/>
      <c r="C134" s="35"/>
      <c r="D134" s="200" t="s">
        <v>141</v>
      </c>
      <c r="E134" s="35"/>
      <c r="F134" s="201" t="s">
        <v>2207</v>
      </c>
      <c r="G134" s="35"/>
      <c r="H134" s="35"/>
      <c r="I134" s="202"/>
      <c r="J134" s="35"/>
      <c r="K134" s="35"/>
      <c r="L134" s="38"/>
      <c r="M134" s="203"/>
      <c r="N134" s="204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141</v>
      </c>
      <c r="AU134" s="16" t="s">
        <v>84</v>
      </c>
    </row>
    <row r="135" spans="1:65" s="2" customFormat="1" ht="21.75" customHeight="1">
      <c r="A135" s="33"/>
      <c r="B135" s="34"/>
      <c r="C135" s="186" t="s">
        <v>161</v>
      </c>
      <c r="D135" s="186" t="s">
        <v>135</v>
      </c>
      <c r="E135" s="187" t="s">
        <v>2208</v>
      </c>
      <c r="F135" s="188" t="s">
        <v>2209</v>
      </c>
      <c r="G135" s="189" t="s">
        <v>237</v>
      </c>
      <c r="H135" s="190">
        <v>1</v>
      </c>
      <c r="I135" s="191"/>
      <c r="J135" s="192">
        <f>ROUND(I135*H135,2)</f>
        <v>0</v>
      </c>
      <c r="K135" s="193"/>
      <c r="L135" s="38"/>
      <c r="M135" s="194" t="s">
        <v>1</v>
      </c>
      <c r="N135" s="195" t="s">
        <v>42</v>
      </c>
      <c r="O135" s="70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153</v>
      </c>
      <c r="AT135" s="198" t="s">
        <v>135</v>
      </c>
      <c r="AU135" s="198" t="s">
        <v>84</v>
      </c>
      <c r="AY135" s="16" t="s">
        <v>132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6" t="s">
        <v>84</v>
      </c>
      <c r="BK135" s="199">
        <f>ROUND(I135*H135,2)</f>
        <v>0</v>
      </c>
      <c r="BL135" s="16" t="s">
        <v>153</v>
      </c>
      <c r="BM135" s="198" t="s">
        <v>173</v>
      </c>
    </row>
    <row r="136" spans="1:65" s="2" customFormat="1" ht="10">
      <c r="A136" s="33"/>
      <c r="B136" s="34"/>
      <c r="C136" s="35"/>
      <c r="D136" s="200" t="s">
        <v>141</v>
      </c>
      <c r="E136" s="35"/>
      <c r="F136" s="201" t="s">
        <v>2209</v>
      </c>
      <c r="G136" s="35"/>
      <c r="H136" s="35"/>
      <c r="I136" s="202"/>
      <c r="J136" s="35"/>
      <c r="K136" s="35"/>
      <c r="L136" s="38"/>
      <c r="M136" s="203"/>
      <c r="N136" s="204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141</v>
      </c>
      <c r="AU136" s="16" t="s">
        <v>84</v>
      </c>
    </row>
    <row r="137" spans="1:65" s="2" customFormat="1" ht="24.15" customHeight="1">
      <c r="A137" s="33"/>
      <c r="B137" s="34"/>
      <c r="C137" s="186" t="s">
        <v>167</v>
      </c>
      <c r="D137" s="186" t="s">
        <v>135</v>
      </c>
      <c r="E137" s="187" t="s">
        <v>2210</v>
      </c>
      <c r="F137" s="188" t="s">
        <v>2211</v>
      </c>
      <c r="G137" s="189" t="s">
        <v>237</v>
      </c>
      <c r="H137" s="190">
        <v>4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42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153</v>
      </c>
      <c r="AT137" s="198" t="s">
        <v>135</v>
      </c>
      <c r="AU137" s="198" t="s">
        <v>84</v>
      </c>
      <c r="AY137" s="16" t="s">
        <v>132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84</v>
      </c>
      <c r="BK137" s="199">
        <f>ROUND(I137*H137,2)</f>
        <v>0</v>
      </c>
      <c r="BL137" s="16" t="s">
        <v>153</v>
      </c>
      <c r="BM137" s="198" t="s">
        <v>178</v>
      </c>
    </row>
    <row r="138" spans="1:65" s="2" customFormat="1" ht="10">
      <c r="A138" s="33"/>
      <c r="B138" s="34"/>
      <c r="C138" s="35"/>
      <c r="D138" s="200" t="s">
        <v>141</v>
      </c>
      <c r="E138" s="35"/>
      <c r="F138" s="201" t="s">
        <v>2211</v>
      </c>
      <c r="G138" s="35"/>
      <c r="H138" s="35"/>
      <c r="I138" s="202"/>
      <c r="J138" s="35"/>
      <c r="K138" s="35"/>
      <c r="L138" s="38"/>
      <c r="M138" s="203"/>
      <c r="N138" s="204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141</v>
      </c>
      <c r="AU138" s="16" t="s">
        <v>84</v>
      </c>
    </row>
    <row r="139" spans="1:65" s="2" customFormat="1" ht="24.15" customHeight="1">
      <c r="A139" s="33"/>
      <c r="B139" s="34"/>
      <c r="C139" s="186" t="s">
        <v>165</v>
      </c>
      <c r="D139" s="186" t="s">
        <v>135</v>
      </c>
      <c r="E139" s="187" t="s">
        <v>2212</v>
      </c>
      <c r="F139" s="188" t="s">
        <v>2213</v>
      </c>
      <c r="G139" s="189" t="s">
        <v>237</v>
      </c>
      <c r="H139" s="190">
        <v>1</v>
      </c>
      <c r="I139" s="191"/>
      <c r="J139" s="192">
        <f>ROUND(I139*H139,2)</f>
        <v>0</v>
      </c>
      <c r="K139" s="193"/>
      <c r="L139" s="38"/>
      <c r="M139" s="194" t="s">
        <v>1</v>
      </c>
      <c r="N139" s="195" t="s">
        <v>42</v>
      </c>
      <c r="O139" s="70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153</v>
      </c>
      <c r="AT139" s="198" t="s">
        <v>135</v>
      </c>
      <c r="AU139" s="198" t="s">
        <v>84</v>
      </c>
      <c r="AY139" s="16" t="s">
        <v>132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6" t="s">
        <v>84</v>
      </c>
      <c r="BK139" s="199">
        <f>ROUND(I139*H139,2)</f>
        <v>0</v>
      </c>
      <c r="BL139" s="16" t="s">
        <v>153</v>
      </c>
      <c r="BM139" s="198" t="s">
        <v>182</v>
      </c>
    </row>
    <row r="140" spans="1:65" s="2" customFormat="1" ht="10">
      <c r="A140" s="33"/>
      <c r="B140" s="34"/>
      <c r="C140" s="35"/>
      <c r="D140" s="200" t="s">
        <v>141</v>
      </c>
      <c r="E140" s="35"/>
      <c r="F140" s="201" t="s">
        <v>2213</v>
      </c>
      <c r="G140" s="35"/>
      <c r="H140" s="35"/>
      <c r="I140" s="202"/>
      <c r="J140" s="35"/>
      <c r="K140" s="35"/>
      <c r="L140" s="38"/>
      <c r="M140" s="203"/>
      <c r="N140" s="204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141</v>
      </c>
      <c r="AU140" s="16" t="s">
        <v>84</v>
      </c>
    </row>
    <row r="141" spans="1:65" s="2" customFormat="1" ht="24.15" customHeight="1">
      <c r="A141" s="33"/>
      <c r="B141" s="34"/>
      <c r="C141" s="186" t="s">
        <v>175</v>
      </c>
      <c r="D141" s="186" t="s">
        <v>135</v>
      </c>
      <c r="E141" s="187" t="s">
        <v>2214</v>
      </c>
      <c r="F141" s="188" t="s">
        <v>2215</v>
      </c>
      <c r="G141" s="189" t="s">
        <v>237</v>
      </c>
      <c r="H141" s="190">
        <v>1</v>
      </c>
      <c r="I141" s="191"/>
      <c r="J141" s="192">
        <f>ROUND(I141*H141,2)</f>
        <v>0</v>
      </c>
      <c r="K141" s="193"/>
      <c r="L141" s="38"/>
      <c r="M141" s="194" t="s">
        <v>1</v>
      </c>
      <c r="N141" s="195" t="s">
        <v>42</v>
      </c>
      <c r="O141" s="70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153</v>
      </c>
      <c r="AT141" s="198" t="s">
        <v>135</v>
      </c>
      <c r="AU141" s="198" t="s">
        <v>84</v>
      </c>
      <c r="AY141" s="16" t="s">
        <v>132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84</v>
      </c>
      <c r="BK141" s="199">
        <f>ROUND(I141*H141,2)</f>
        <v>0</v>
      </c>
      <c r="BL141" s="16" t="s">
        <v>153</v>
      </c>
      <c r="BM141" s="198" t="s">
        <v>187</v>
      </c>
    </row>
    <row r="142" spans="1:65" s="2" customFormat="1" ht="10">
      <c r="A142" s="33"/>
      <c r="B142" s="34"/>
      <c r="C142" s="35"/>
      <c r="D142" s="200" t="s">
        <v>141</v>
      </c>
      <c r="E142" s="35"/>
      <c r="F142" s="201" t="s">
        <v>2215</v>
      </c>
      <c r="G142" s="35"/>
      <c r="H142" s="35"/>
      <c r="I142" s="202"/>
      <c r="J142" s="35"/>
      <c r="K142" s="35"/>
      <c r="L142" s="38"/>
      <c r="M142" s="203"/>
      <c r="N142" s="204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141</v>
      </c>
      <c r="AU142" s="16" t="s">
        <v>84</v>
      </c>
    </row>
    <row r="143" spans="1:65" s="2" customFormat="1" ht="16.5" customHeight="1">
      <c r="A143" s="33"/>
      <c r="B143" s="34"/>
      <c r="C143" s="186" t="s">
        <v>170</v>
      </c>
      <c r="D143" s="186" t="s">
        <v>135</v>
      </c>
      <c r="E143" s="187" t="s">
        <v>2216</v>
      </c>
      <c r="F143" s="188" t="s">
        <v>2217</v>
      </c>
      <c r="G143" s="189" t="s">
        <v>237</v>
      </c>
      <c r="H143" s="190">
        <v>57</v>
      </c>
      <c r="I143" s="191"/>
      <c r="J143" s="192">
        <f>ROUND(I143*H143,2)</f>
        <v>0</v>
      </c>
      <c r="K143" s="193"/>
      <c r="L143" s="38"/>
      <c r="M143" s="194" t="s">
        <v>1</v>
      </c>
      <c r="N143" s="195" t="s">
        <v>42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153</v>
      </c>
      <c r="AT143" s="198" t="s">
        <v>135</v>
      </c>
      <c r="AU143" s="198" t="s">
        <v>84</v>
      </c>
      <c r="AY143" s="16" t="s">
        <v>132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84</v>
      </c>
      <c r="BK143" s="199">
        <f>ROUND(I143*H143,2)</f>
        <v>0</v>
      </c>
      <c r="BL143" s="16" t="s">
        <v>153</v>
      </c>
      <c r="BM143" s="198" t="s">
        <v>191</v>
      </c>
    </row>
    <row r="144" spans="1:65" s="2" customFormat="1" ht="10">
      <c r="A144" s="33"/>
      <c r="B144" s="34"/>
      <c r="C144" s="35"/>
      <c r="D144" s="200" t="s">
        <v>141</v>
      </c>
      <c r="E144" s="35"/>
      <c r="F144" s="201" t="s">
        <v>2217</v>
      </c>
      <c r="G144" s="35"/>
      <c r="H144" s="35"/>
      <c r="I144" s="202"/>
      <c r="J144" s="35"/>
      <c r="K144" s="35"/>
      <c r="L144" s="38"/>
      <c r="M144" s="203"/>
      <c r="N144" s="204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141</v>
      </c>
      <c r="AU144" s="16" t="s">
        <v>84</v>
      </c>
    </row>
    <row r="145" spans="1:65" s="2" customFormat="1" ht="16.5" customHeight="1">
      <c r="A145" s="33"/>
      <c r="B145" s="34"/>
      <c r="C145" s="186" t="s">
        <v>184</v>
      </c>
      <c r="D145" s="186" t="s">
        <v>135</v>
      </c>
      <c r="E145" s="187" t="s">
        <v>2218</v>
      </c>
      <c r="F145" s="188" t="s">
        <v>2219</v>
      </c>
      <c r="G145" s="189" t="s">
        <v>237</v>
      </c>
      <c r="H145" s="190">
        <v>16</v>
      </c>
      <c r="I145" s="191"/>
      <c r="J145" s="192">
        <f>ROUND(I145*H145,2)</f>
        <v>0</v>
      </c>
      <c r="K145" s="193"/>
      <c r="L145" s="38"/>
      <c r="M145" s="194" t="s">
        <v>1</v>
      </c>
      <c r="N145" s="195" t="s">
        <v>42</v>
      </c>
      <c r="O145" s="70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153</v>
      </c>
      <c r="AT145" s="198" t="s">
        <v>135</v>
      </c>
      <c r="AU145" s="198" t="s">
        <v>84</v>
      </c>
      <c r="AY145" s="16" t="s">
        <v>132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84</v>
      </c>
      <c r="BK145" s="199">
        <f>ROUND(I145*H145,2)</f>
        <v>0</v>
      </c>
      <c r="BL145" s="16" t="s">
        <v>153</v>
      </c>
      <c r="BM145" s="198" t="s">
        <v>259</v>
      </c>
    </row>
    <row r="146" spans="1:65" s="2" customFormat="1" ht="10">
      <c r="A146" s="33"/>
      <c r="B146" s="34"/>
      <c r="C146" s="35"/>
      <c r="D146" s="200" t="s">
        <v>141</v>
      </c>
      <c r="E146" s="35"/>
      <c r="F146" s="201" t="s">
        <v>2219</v>
      </c>
      <c r="G146" s="35"/>
      <c r="H146" s="35"/>
      <c r="I146" s="202"/>
      <c r="J146" s="35"/>
      <c r="K146" s="35"/>
      <c r="L146" s="38"/>
      <c r="M146" s="203"/>
      <c r="N146" s="204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141</v>
      </c>
      <c r="AU146" s="16" t="s">
        <v>84</v>
      </c>
    </row>
    <row r="147" spans="1:65" s="2" customFormat="1" ht="21.75" customHeight="1">
      <c r="A147" s="33"/>
      <c r="B147" s="34"/>
      <c r="C147" s="186" t="s">
        <v>173</v>
      </c>
      <c r="D147" s="186" t="s">
        <v>135</v>
      </c>
      <c r="E147" s="187" t="s">
        <v>2220</v>
      </c>
      <c r="F147" s="188" t="s">
        <v>2221</v>
      </c>
      <c r="G147" s="189" t="s">
        <v>240</v>
      </c>
      <c r="H147" s="190">
        <v>336</v>
      </c>
      <c r="I147" s="191"/>
      <c r="J147" s="192">
        <f>ROUND(I147*H147,2)</f>
        <v>0</v>
      </c>
      <c r="K147" s="193"/>
      <c r="L147" s="38"/>
      <c r="M147" s="194" t="s">
        <v>1</v>
      </c>
      <c r="N147" s="195" t="s">
        <v>42</v>
      </c>
      <c r="O147" s="70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8" t="s">
        <v>153</v>
      </c>
      <c r="AT147" s="198" t="s">
        <v>135</v>
      </c>
      <c r="AU147" s="198" t="s">
        <v>84</v>
      </c>
      <c r="AY147" s="16" t="s">
        <v>132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6" t="s">
        <v>84</v>
      </c>
      <c r="BK147" s="199">
        <f>ROUND(I147*H147,2)</f>
        <v>0</v>
      </c>
      <c r="BL147" s="16" t="s">
        <v>153</v>
      </c>
      <c r="BM147" s="198" t="s">
        <v>262</v>
      </c>
    </row>
    <row r="148" spans="1:65" s="2" customFormat="1" ht="10">
      <c r="A148" s="33"/>
      <c r="B148" s="34"/>
      <c r="C148" s="35"/>
      <c r="D148" s="200" t="s">
        <v>141</v>
      </c>
      <c r="E148" s="35"/>
      <c r="F148" s="201" t="s">
        <v>2221</v>
      </c>
      <c r="G148" s="35"/>
      <c r="H148" s="35"/>
      <c r="I148" s="202"/>
      <c r="J148" s="35"/>
      <c r="K148" s="35"/>
      <c r="L148" s="38"/>
      <c r="M148" s="203"/>
      <c r="N148" s="204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141</v>
      </c>
      <c r="AU148" s="16" t="s">
        <v>84</v>
      </c>
    </row>
    <row r="149" spans="1:65" s="2" customFormat="1" ht="16.5" customHeight="1">
      <c r="A149" s="33"/>
      <c r="B149" s="34"/>
      <c r="C149" s="186" t="s">
        <v>263</v>
      </c>
      <c r="D149" s="186" t="s">
        <v>135</v>
      </c>
      <c r="E149" s="187" t="s">
        <v>2222</v>
      </c>
      <c r="F149" s="188" t="s">
        <v>2223</v>
      </c>
      <c r="G149" s="189" t="s">
        <v>394</v>
      </c>
      <c r="H149" s="190">
        <v>1.6</v>
      </c>
      <c r="I149" s="191"/>
      <c r="J149" s="192">
        <f>ROUND(I149*H149,2)</f>
        <v>0</v>
      </c>
      <c r="K149" s="193"/>
      <c r="L149" s="38"/>
      <c r="M149" s="194" t="s">
        <v>1</v>
      </c>
      <c r="N149" s="195" t="s">
        <v>42</v>
      </c>
      <c r="O149" s="70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8" t="s">
        <v>153</v>
      </c>
      <c r="AT149" s="198" t="s">
        <v>135</v>
      </c>
      <c r="AU149" s="198" t="s">
        <v>84</v>
      </c>
      <c r="AY149" s="16" t="s">
        <v>132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6" t="s">
        <v>84</v>
      </c>
      <c r="BK149" s="199">
        <f>ROUND(I149*H149,2)</f>
        <v>0</v>
      </c>
      <c r="BL149" s="16" t="s">
        <v>153</v>
      </c>
      <c r="BM149" s="198" t="s">
        <v>266</v>
      </c>
    </row>
    <row r="150" spans="1:65" s="2" customFormat="1" ht="10">
      <c r="A150" s="33"/>
      <c r="B150" s="34"/>
      <c r="C150" s="35"/>
      <c r="D150" s="200" t="s">
        <v>141</v>
      </c>
      <c r="E150" s="35"/>
      <c r="F150" s="201" t="s">
        <v>2223</v>
      </c>
      <c r="G150" s="35"/>
      <c r="H150" s="35"/>
      <c r="I150" s="202"/>
      <c r="J150" s="35"/>
      <c r="K150" s="35"/>
      <c r="L150" s="38"/>
      <c r="M150" s="203"/>
      <c r="N150" s="204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141</v>
      </c>
      <c r="AU150" s="16" t="s">
        <v>84</v>
      </c>
    </row>
    <row r="151" spans="1:65" s="12" customFormat="1" ht="25.9" customHeight="1">
      <c r="B151" s="170"/>
      <c r="C151" s="171"/>
      <c r="D151" s="172" t="s">
        <v>76</v>
      </c>
      <c r="E151" s="173" t="s">
        <v>2224</v>
      </c>
      <c r="F151" s="173" t="s">
        <v>2225</v>
      </c>
      <c r="G151" s="171"/>
      <c r="H151" s="171"/>
      <c r="I151" s="174"/>
      <c r="J151" s="175">
        <f>BK151</f>
        <v>0</v>
      </c>
      <c r="K151" s="171"/>
      <c r="L151" s="176"/>
      <c r="M151" s="177"/>
      <c r="N151" s="178"/>
      <c r="O151" s="178"/>
      <c r="P151" s="179">
        <f>SUM(P152:P165)</f>
        <v>0</v>
      </c>
      <c r="Q151" s="178"/>
      <c r="R151" s="179">
        <f>SUM(R152:R165)</f>
        <v>0</v>
      </c>
      <c r="S151" s="178"/>
      <c r="T151" s="180">
        <f>SUM(T152:T165)</f>
        <v>0</v>
      </c>
      <c r="AR151" s="181" t="s">
        <v>84</v>
      </c>
      <c r="AT151" s="182" t="s">
        <v>76</v>
      </c>
      <c r="AU151" s="182" t="s">
        <v>77</v>
      </c>
      <c r="AY151" s="181" t="s">
        <v>132</v>
      </c>
      <c r="BK151" s="183">
        <f>SUM(BK152:BK165)</f>
        <v>0</v>
      </c>
    </row>
    <row r="152" spans="1:65" s="2" customFormat="1" ht="33" customHeight="1">
      <c r="A152" s="33"/>
      <c r="B152" s="34"/>
      <c r="C152" s="186" t="s">
        <v>178</v>
      </c>
      <c r="D152" s="186" t="s">
        <v>135</v>
      </c>
      <c r="E152" s="187" t="s">
        <v>1699</v>
      </c>
      <c r="F152" s="188" t="s">
        <v>2226</v>
      </c>
      <c r="G152" s="189" t="s">
        <v>226</v>
      </c>
      <c r="H152" s="190">
        <v>80</v>
      </c>
      <c r="I152" s="191"/>
      <c r="J152" s="192">
        <f>ROUND(I152*H152,2)</f>
        <v>0</v>
      </c>
      <c r="K152" s="193"/>
      <c r="L152" s="38"/>
      <c r="M152" s="194" t="s">
        <v>1</v>
      </c>
      <c r="N152" s="195" t="s">
        <v>42</v>
      </c>
      <c r="O152" s="70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8" t="s">
        <v>153</v>
      </c>
      <c r="AT152" s="198" t="s">
        <v>135</v>
      </c>
      <c r="AU152" s="198" t="s">
        <v>84</v>
      </c>
      <c r="AY152" s="16" t="s">
        <v>132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6" t="s">
        <v>84</v>
      </c>
      <c r="BK152" s="199">
        <f>ROUND(I152*H152,2)</f>
        <v>0</v>
      </c>
      <c r="BL152" s="16" t="s">
        <v>153</v>
      </c>
      <c r="BM152" s="198" t="s">
        <v>269</v>
      </c>
    </row>
    <row r="153" spans="1:65" s="2" customFormat="1" ht="18">
      <c r="A153" s="33"/>
      <c r="B153" s="34"/>
      <c r="C153" s="35"/>
      <c r="D153" s="200" t="s">
        <v>141</v>
      </c>
      <c r="E153" s="35"/>
      <c r="F153" s="201" t="s">
        <v>2226</v>
      </c>
      <c r="G153" s="35"/>
      <c r="H153" s="35"/>
      <c r="I153" s="202"/>
      <c r="J153" s="35"/>
      <c r="K153" s="35"/>
      <c r="L153" s="38"/>
      <c r="M153" s="203"/>
      <c r="N153" s="204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141</v>
      </c>
      <c r="AU153" s="16" t="s">
        <v>84</v>
      </c>
    </row>
    <row r="154" spans="1:65" s="2" customFormat="1" ht="33" customHeight="1">
      <c r="A154" s="33"/>
      <c r="B154" s="34"/>
      <c r="C154" s="186" t="s">
        <v>8</v>
      </c>
      <c r="D154" s="186" t="s">
        <v>135</v>
      </c>
      <c r="E154" s="187" t="s">
        <v>2227</v>
      </c>
      <c r="F154" s="188" t="s">
        <v>2228</v>
      </c>
      <c r="G154" s="189" t="s">
        <v>237</v>
      </c>
      <c r="H154" s="190">
        <v>46</v>
      </c>
      <c r="I154" s="191"/>
      <c r="J154" s="192">
        <f>ROUND(I154*H154,2)</f>
        <v>0</v>
      </c>
      <c r="K154" s="193"/>
      <c r="L154" s="38"/>
      <c r="M154" s="194" t="s">
        <v>1</v>
      </c>
      <c r="N154" s="195" t="s">
        <v>42</v>
      </c>
      <c r="O154" s="70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153</v>
      </c>
      <c r="AT154" s="198" t="s">
        <v>135</v>
      </c>
      <c r="AU154" s="198" t="s">
        <v>84</v>
      </c>
      <c r="AY154" s="16" t="s">
        <v>132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84</v>
      </c>
      <c r="BK154" s="199">
        <f>ROUND(I154*H154,2)</f>
        <v>0</v>
      </c>
      <c r="BL154" s="16" t="s">
        <v>153</v>
      </c>
      <c r="BM154" s="198" t="s">
        <v>272</v>
      </c>
    </row>
    <row r="155" spans="1:65" s="2" customFormat="1" ht="18">
      <c r="A155" s="33"/>
      <c r="B155" s="34"/>
      <c r="C155" s="35"/>
      <c r="D155" s="200" t="s">
        <v>141</v>
      </c>
      <c r="E155" s="35"/>
      <c r="F155" s="201" t="s">
        <v>2228</v>
      </c>
      <c r="G155" s="35"/>
      <c r="H155" s="35"/>
      <c r="I155" s="202"/>
      <c r="J155" s="35"/>
      <c r="K155" s="35"/>
      <c r="L155" s="38"/>
      <c r="M155" s="203"/>
      <c r="N155" s="204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141</v>
      </c>
      <c r="AU155" s="16" t="s">
        <v>84</v>
      </c>
    </row>
    <row r="156" spans="1:65" s="2" customFormat="1" ht="33" customHeight="1">
      <c r="A156" s="33"/>
      <c r="B156" s="34"/>
      <c r="C156" s="186" t="s">
        <v>182</v>
      </c>
      <c r="D156" s="186" t="s">
        <v>135</v>
      </c>
      <c r="E156" s="187" t="s">
        <v>2229</v>
      </c>
      <c r="F156" s="188" t="s">
        <v>2230</v>
      </c>
      <c r="G156" s="189" t="s">
        <v>237</v>
      </c>
      <c r="H156" s="190">
        <v>230</v>
      </c>
      <c r="I156" s="191"/>
      <c r="J156" s="192">
        <f>ROUND(I156*H156,2)</f>
        <v>0</v>
      </c>
      <c r="K156" s="193"/>
      <c r="L156" s="38"/>
      <c r="M156" s="194" t="s">
        <v>1</v>
      </c>
      <c r="N156" s="195" t="s">
        <v>42</v>
      </c>
      <c r="O156" s="70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8" t="s">
        <v>153</v>
      </c>
      <c r="AT156" s="198" t="s">
        <v>135</v>
      </c>
      <c r="AU156" s="198" t="s">
        <v>84</v>
      </c>
      <c r="AY156" s="16" t="s">
        <v>132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6" t="s">
        <v>84</v>
      </c>
      <c r="BK156" s="199">
        <f>ROUND(I156*H156,2)</f>
        <v>0</v>
      </c>
      <c r="BL156" s="16" t="s">
        <v>153</v>
      </c>
      <c r="BM156" s="198" t="s">
        <v>276</v>
      </c>
    </row>
    <row r="157" spans="1:65" s="2" customFormat="1" ht="18">
      <c r="A157" s="33"/>
      <c r="B157" s="34"/>
      <c r="C157" s="35"/>
      <c r="D157" s="200" t="s">
        <v>141</v>
      </c>
      <c r="E157" s="35"/>
      <c r="F157" s="201" t="s">
        <v>2230</v>
      </c>
      <c r="G157" s="35"/>
      <c r="H157" s="35"/>
      <c r="I157" s="202"/>
      <c r="J157" s="35"/>
      <c r="K157" s="35"/>
      <c r="L157" s="38"/>
      <c r="M157" s="203"/>
      <c r="N157" s="204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141</v>
      </c>
      <c r="AU157" s="16" t="s">
        <v>84</v>
      </c>
    </row>
    <row r="158" spans="1:65" s="2" customFormat="1" ht="24.15" customHeight="1">
      <c r="A158" s="33"/>
      <c r="B158" s="34"/>
      <c r="C158" s="186" t="s">
        <v>277</v>
      </c>
      <c r="D158" s="186" t="s">
        <v>135</v>
      </c>
      <c r="E158" s="187" t="s">
        <v>2231</v>
      </c>
      <c r="F158" s="188" t="s">
        <v>2232</v>
      </c>
      <c r="G158" s="189" t="s">
        <v>240</v>
      </c>
      <c r="H158" s="190">
        <v>24</v>
      </c>
      <c r="I158" s="191"/>
      <c r="J158" s="192">
        <f>ROUND(I158*H158,2)</f>
        <v>0</v>
      </c>
      <c r="K158" s="193"/>
      <c r="L158" s="38"/>
      <c r="M158" s="194" t="s">
        <v>1</v>
      </c>
      <c r="N158" s="195" t="s">
        <v>42</v>
      </c>
      <c r="O158" s="70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8" t="s">
        <v>153</v>
      </c>
      <c r="AT158" s="198" t="s">
        <v>135</v>
      </c>
      <c r="AU158" s="198" t="s">
        <v>84</v>
      </c>
      <c r="AY158" s="16" t="s">
        <v>132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6" t="s">
        <v>84</v>
      </c>
      <c r="BK158" s="199">
        <f>ROUND(I158*H158,2)</f>
        <v>0</v>
      </c>
      <c r="BL158" s="16" t="s">
        <v>153</v>
      </c>
      <c r="BM158" s="198" t="s">
        <v>280</v>
      </c>
    </row>
    <row r="159" spans="1:65" s="2" customFormat="1" ht="18">
      <c r="A159" s="33"/>
      <c r="B159" s="34"/>
      <c r="C159" s="35"/>
      <c r="D159" s="200" t="s">
        <v>141</v>
      </c>
      <c r="E159" s="35"/>
      <c r="F159" s="201" t="s">
        <v>2232</v>
      </c>
      <c r="G159" s="35"/>
      <c r="H159" s="35"/>
      <c r="I159" s="202"/>
      <c r="J159" s="35"/>
      <c r="K159" s="35"/>
      <c r="L159" s="38"/>
      <c r="M159" s="203"/>
      <c r="N159" s="204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141</v>
      </c>
      <c r="AU159" s="16" t="s">
        <v>84</v>
      </c>
    </row>
    <row r="160" spans="1:65" s="2" customFormat="1" ht="21.75" customHeight="1">
      <c r="A160" s="33"/>
      <c r="B160" s="34"/>
      <c r="C160" s="186" t="s">
        <v>187</v>
      </c>
      <c r="D160" s="186" t="s">
        <v>135</v>
      </c>
      <c r="E160" s="187" t="s">
        <v>2233</v>
      </c>
      <c r="F160" s="188" t="s">
        <v>2234</v>
      </c>
      <c r="G160" s="189" t="s">
        <v>237</v>
      </c>
      <c r="H160" s="190">
        <v>4</v>
      </c>
      <c r="I160" s="191"/>
      <c r="J160" s="192">
        <f>ROUND(I160*H160,2)</f>
        <v>0</v>
      </c>
      <c r="K160" s="193"/>
      <c r="L160" s="38"/>
      <c r="M160" s="194" t="s">
        <v>1</v>
      </c>
      <c r="N160" s="195" t="s">
        <v>42</v>
      </c>
      <c r="O160" s="70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8" t="s">
        <v>153</v>
      </c>
      <c r="AT160" s="198" t="s">
        <v>135</v>
      </c>
      <c r="AU160" s="198" t="s">
        <v>84</v>
      </c>
      <c r="AY160" s="16" t="s">
        <v>132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6" t="s">
        <v>84</v>
      </c>
      <c r="BK160" s="199">
        <f>ROUND(I160*H160,2)</f>
        <v>0</v>
      </c>
      <c r="BL160" s="16" t="s">
        <v>153</v>
      </c>
      <c r="BM160" s="198" t="s">
        <v>283</v>
      </c>
    </row>
    <row r="161" spans="1:65" s="2" customFormat="1" ht="10">
      <c r="A161" s="33"/>
      <c r="B161" s="34"/>
      <c r="C161" s="35"/>
      <c r="D161" s="200" t="s">
        <v>141</v>
      </c>
      <c r="E161" s="35"/>
      <c r="F161" s="201" t="s">
        <v>2234</v>
      </c>
      <c r="G161" s="35"/>
      <c r="H161" s="35"/>
      <c r="I161" s="202"/>
      <c r="J161" s="35"/>
      <c r="K161" s="35"/>
      <c r="L161" s="38"/>
      <c r="M161" s="203"/>
      <c r="N161" s="204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141</v>
      </c>
      <c r="AU161" s="16" t="s">
        <v>84</v>
      </c>
    </row>
    <row r="162" spans="1:65" s="2" customFormat="1" ht="37.75" customHeight="1">
      <c r="A162" s="33"/>
      <c r="B162" s="34"/>
      <c r="C162" s="186" t="s">
        <v>285</v>
      </c>
      <c r="D162" s="186" t="s">
        <v>135</v>
      </c>
      <c r="E162" s="187" t="s">
        <v>2235</v>
      </c>
      <c r="F162" s="188" t="s">
        <v>2236</v>
      </c>
      <c r="G162" s="189" t="s">
        <v>237</v>
      </c>
      <c r="H162" s="190">
        <v>1</v>
      </c>
      <c r="I162" s="191"/>
      <c r="J162" s="192">
        <f>ROUND(I162*H162,2)</f>
        <v>0</v>
      </c>
      <c r="K162" s="193"/>
      <c r="L162" s="38"/>
      <c r="M162" s="194" t="s">
        <v>1</v>
      </c>
      <c r="N162" s="195" t="s">
        <v>42</v>
      </c>
      <c r="O162" s="70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8" t="s">
        <v>153</v>
      </c>
      <c r="AT162" s="198" t="s">
        <v>135</v>
      </c>
      <c r="AU162" s="198" t="s">
        <v>84</v>
      </c>
      <c r="AY162" s="16" t="s">
        <v>132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6" t="s">
        <v>84</v>
      </c>
      <c r="BK162" s="199">
        <f>ROUND(I162*H162,2)</f>
        <v>0</v>
      </c>
      <c r="BL162" s="16" t="s">
        <v>153</v>
      </c>
      <c r="BM162" s="198" t="s">
        <v>288</v>
      </c>
    </row>
    <row r="163" spans="1:65" s="2" customFormat="1" ht="18">
      <c r="A163" s="33"/>
      <c r="B163" s="34"/>
      <c r="C163" s="35"/>
      <c r="D163" s="200" t="s">
        <v>141</v>
      </c>
      <c r="E163" s="35"/>
      <c r="F163" s="201" t="s">
        <v>2236</v>
      </c>
      <c r="G163" s="35"/>
      <c r="H163" s="35"/>
      <c r="I163" s="202"/>
      <c r="J163" s="35"/>
      <c r="K163" s="35"/>
      <c r="L163" s="38"/>
      <c r="M163" s="203"/>
      <c r="N163" s="204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141</v>
      </c>
      <c r="AU163" s="16" t="s">
        <v>84</v>
      </c>
    </row>
    <row r="164" spans="1:65" s="2" customFormat="1" ht="37.75" customHeight="1">
      <c r="A164" s="33"/>
      <c r="B164" s="34"/>
      <c r="C164" s="186" t="s">
        <v>191</v>
      </c>
      <c r="D164" s="186" t="s">
        <v>135</v>
      </c>
      <c r="E164" s="187" t="s">
        <v>2237</v>
      </c>
      <c r="F164" s="188" t="s">
        <v>2238</v>
      </c>
      <c r="G164" s="189" t="s">
        <v>237</v>
      </c>
      <c r="H164" s="190">
        <v>1</v>
      </c>
      <c r="I164" s="191"/>
      <c r="J164" s="192">
        <f>ROUND(I164*H164,2)</f>
        <v>0</v>
      </c>
      <c r="K164" s="193"/>
      <c r="L164" s="38"/>
      <c r="M164" s="194" t="s">
        <v>1</v>
      </c>
      <c r="N164" s="195" t="s">
        <v>42</v>
      </c>
      <c r="O164" s="70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8" t="s">
        <v>153</v>
      </c>
      <c r="AT164" s="198" t="s">
        <v>135</v>
      </c>
      <c r="AU164" s="198" t="s">
        <v>84</v>
      </c>
      <c r="AY164" s="16" t="s">
        <v>132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6" t="s">
        <v>84</v>
      </c>
      <c r="BK164" s="199">
        <f>ROUND(I164*H164,2)</f>
        <v>0</v>
      </c>
      <c r="BL164" s="16" t="s">
        <v>153</v>
      </c>
      <c r="BM164" s="198" t="s">
        <v>291</v>
      </c>
    </row>
    <row r="165" spans="1:65" s="2" customFormat="1" ht="18">
      <c r="A165" s="33"/>
      <c r="B165" s="34"/>
      <c r="C165" s="35"/>
      <c r="D165" s="200" t="s">
        <v>141</v>
      </c>
      <c r="E165" s="35"/>
      <c r="F165" s="201" t="s">
        <v>2238</v>
      </c>
      <c r="G165" s="35"/>
      <c r="H165" s="35"/>
      <c r="I165" s="202"/>
      <c r="J165" s="35"/>
      <c r="K165" s="35"/>
      <c r="L165" s="38"/>
      <c r="M165" s="203"/>
      <c r="N165" s="204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141</v>
      </c>
      <c r="AU165" s="16" t="s">
        <v>84</v>
      </c>
    </row>
    <row r="166" spans="1:65" s="12" customFormat="1" ht="25.9" customHeight="1">
      <c r="B166" s="170"/>
      <c r="C166" s="171"/>
      <c r="D166" s="172" t="s">
        <v>76</v>
      </c>
      <c r="E166" s="173" t="s">
        <v>2239</v>
      </c>
      <c r="F166" s="173" t="s">
        <v>2177</v>
      </c>
      <c r="G166" s="171"/>
      <c r="H166" s="171"/>
      <c r="I166" s="174"/>
      <c r="J166" s="175">
        <f>BK166</f>
        <v>0</v>
      </c>
      <c r="K166" s="171"/>
      <c r="L166" s="176"/>
      <c r="M166" s="177"/>
      <c r="N166" s="178"/>
      <c r="O166" s="178"/>
      <c r="P166" s="179">
        <f>SUM(P167:P172)</f>
        <v>0</v>
      </c>
      <c r="Q166" s="178"/>
      <c r="R166" s="179">
        <f>SUM(R167:R172)</f>
        <v>0</v>
      </c>
      <c r="S166" s="178"/>
      <c r="T166" s="180">
        <f>SUM(T167:T172)</f>
        <v>0</v>
      </c>
      <c r="AR166" s="181" t="s">
        <v>84</v>
      </c>
      <c r="AT166" s="182" t="s">
        <v>76</v>
      </c>
      <c r="AU166" s="182" t="s">
        <v>77</v>
      </c>
      <c r="AY166" s="181" t="s">
        <v>132</v>
      </c>
      <c r="BK166" s="183">
        <f>SUM(BK167:BK172)</f>
        <v>0</v>
      </c>
    </row>
    <row r="167" spans="1:65" s="2" customFormat="1" ht="24.15" customHeight="1">
      <c r="A167" s="33"/>
      <c r="B167" s="34"/>
      <c r="C167" s="186" t="s">
        <v>7</v>
      </c>
      <c r="D167" s="186" t="s">
        <v>135</v>
      </c>
      <c r="E167" s="187" t="s">
        <v>2240</v>
      </c>
      <c r="F167" s="188" t="s">
        <v>2241</v>
      </c>
      <c r="G167" s="189" t="s">
        <v>1930</v>
      </c>
      <c r="H167" s="190">
        <v>64</v>
      </c>
      <c r="I167" s="191"/>
      <c r="J167" s="192">
        <f>ROUND(I167*H167,2)</f>
        <v>0</v>
      </c>
      <c r="K167" s="193"/>
      <c r="L167" s="38"/>
      <c r="M167" s="194" t="s">
        <v>1</v>
      </c>
      <c r="N167" s="195" t="s">
        <v>42</v>
      </c>
      <c r="O167" s="70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8" t="s">
        <v>153</v>
      </c>
      <c r="AT167" s="198" t="s">
        <v>135</v>
      </c>
      <c r="AU167" s="198" t="s">
        <v>84</v>
      </c>
      <c r="AY167" s="16" t="s">
        <v>132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6" t="s">
        <v>84</v>
      </c>
      <c r="BK167" s="199">
        <f>ROUND(I167*H167,2)</f>
        <v>0</v>
      </c>
      <c r="BL167" s="16" t="s">
        <v>153</v>
      </c>
      <c r="BM167" s="198" t="s">
        <v>294</v>
      </c>
    </row>
    <row r="168" spans="1:65" s="2" customFormat="1" ht="18">
      <c r="A168" s="33"/>
      <c r="B168" s="34"/>
      <c r="C168" s="35"/>
      <c r="D168" s="200" t="s">
        <v>141</v>
      </c>
      <c r="E168" s="35"/>
      <c r="F168" s="201" t="s">
        <v>2241</v>
      </c>
      <c r="G168" s="35"/>
      <c r="H168" s="35"/>
      <c r="I168" s="202"/>
      <c r="J168" s="35"/>
      <c r="K168" s="35"/>
      <c r="L168" s="38"/>
      <c r="M168" s="203"/>
      <c r="N168" s="204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141</v>
      </c>
      <c r="AU168" s="16" t="s">
        <v>84</v>
      </c>
    </row>
    <row r="169" spans="1:65" s="2" customFormat="1" ht="24.15" customHeight="1">
      <c r="A169" s="33"/>
      <c r="B169" s="34"/>
      <c r="C169" s="186" t="s">
        <v>259</v>
      </c>
      <c r="D169" s="186" t="s">
        <v>135</v>
      </c>
      <c r="E169" s="187" t="s">
        <v>2242</v>
      </c>
      <c r="F169" s="188" t="s">
        <v>2243</v>
      </c>
      <c r="G169" s="189" t="s">
        <v>1930</v>
      </c>
      <c r="H169" s="190">
        <v>24</v>
      </c>
      <c r="I169" s="191"/>
      <c r="J169" s="192">
        <f>ROUND(I169*H169,2)</f>
        <v>0</v>
      </c>
      <c r="K169" s="193"/>
      <c r="L169" s="38"/>
      <c r="M169" s="194" t="s">
        <v>1</v>
      </c>
      <c r="N169" s="195" t="s">
        <v>42</v>
      </c>
      <c r="O169" s="70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8" t="s">
        <v>153</v>
      </c>
      <c r="AT169" s="198" t="s">
        <v>135</v>
      </c>
      <c r="AU169" s="198" t="s">
        <v>84</v>
      </c>
      <c r="AY169" s="16" t="s">
        <v>132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6" t="s">
        <v>84</v>
      </c>
      <c r="BK169" s="199">
        <f>ROUND(I169*H169,2)</f>
        <v>0</v>
      </c>
      <c r="BL169" s="16" t="s">
        <v>153</v>
      </c>
      <c r="BM169" s="198" t="s">
        <v>298</v>
      </c>
    </row>
    <row r="170" spans="1:65" s="2" customFormat="1" ht="10">
      <c r="A170" s="33"/>
      <c r="B170" s="34"/>
      <c r="C170" s="35"/>
      <c r="D170" s="200" t="s">
        <v>141</v>
      </c>
      <c r="E170" s="35"/>
      <c r="F170" s="201" t="s">
        <v>2243</v>
      </c>
      <c r="G170" s="35"/>
      <c r="H170" s="35"/>
      <c r="I170" s="202"/>
      <c r="J170" s="35"/>
      <c r="K170" s="35"/>
      <c r="L170" s="38"/>
      <c r="M170" s="203"/>
      <c r="N170" s="204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141</v>
      </c>
      <c r="AU170" s="16" t="s">
        <v>84</v>
      </c>
    </row>
    <row r="171" spans="1:65" s="2" customFormat="1" ht="24.15" customHeight="1">
      <c r="A171" s="33"/>
      <c r="B171" s="34"/>
      <c r="C171" s="186" t="s">
        <v>299</v>
      </c>
      <c r="D171" s="186" t="s">
        <v>135</v>
      </c>
      <c r="E171" s="187" t="s">
        <v>2244</v>
      </c>
      <c r="F171" s="188" t="s">
        <v>2245</v>
      </c>
      <c r="G171" s="189" t="s">
        <v>1930</v>
      </c>
      <c r="H171" s="190">
        <v>8</v>
      </c>
      <c r="I171" s="191"/>
      <c r="J171" s="192">
        <f>ROUND(I171*H171,2)</f>
        <v>0</v>
      </c>
      <c r="K171" s="193"/>
      <c r="L171" s="38"/>
      <c r="M171" s="194" t="s">
        <v>1</v>
      </c>
      <c r="N171" s="195" t="s">
        <v>42</v>
      </c>
      <c r="O171" s="70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8" t="s">
        <v>153</v>
      </c>
      <c r="AT171" s="198" t="s">
        <v>135</v>
      </c>
      <c r="AU171" s="198" t="s">
        <v>84</v>
      </c>
      <c r="AY171" s="16" t="s">
        <v>132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6" t="s">
        <v>84</v>
      </c>
      <c r="BK171" s="199">
        <f>ROUND(I171*H171,2)</f>
        <v>0</v>
      </c>
      <c r="BL171" s="16" t="s">
        <v>153</v>
      </c>
      <c r="BM171" s="198" t="s">
        <v>302</v>
      </c>
    </row>
    <row r="172" spans="1:65" s="2" customFormat="1" ht="18">
      <c r="A172" s="33"/>
      <c r="B172" s="34"/>
      <c r="C172" s="35"/>
      <c r="D172" s="200" t="s">
        <v>141</v>
      </c>
      <c r="E172" s="35"/>
      <c r="F172" s="201" t="s">
        <v>2245</v>
      </c>
      <c r="G172" s="35"/>
      <c r="H172" s="35"/>
      <c r="I172" s="202"/>
      <c r="J172" s="35"/>
      <c r="K172" s="35"/>
      <c r="L172" s="38"/>
      <c r="M172" s="206"/>
      <c r="N172" s="207"/>
      <c r="O172" s="208"/>
      <c r="P172" s="208"/>
      <c r="Q172" s="208"/>
      <c r="R172" s="208"/>
      <c r="S172" s="208"/>
      <c r="T172" s="209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141</v>
      </c>
      <c r="AU172" s="16" t="s">
        <v>84</v>
      </c>
    </row>
    <row r="173" spans="1:65" s="2" customFormat="1" ht="7" customHeight="1">
      <c r="A173" s="33"/>
      <c r="B173" s="53"/>
      <c r="C173" s="54"/>
      <c r="D173" s="54"/>
      <c r="E173" s="54"/>
      <c r="F173" s="54"/>
      <c r="G173" s="54"/>
      <c r="H173" s="54"/>
      <c r="I173" s="54"/>
      <c r="J173" s="54"/>
      <c r="K173" s="54"/>
      <c r="L173" s="38"/>
      <c r="M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</row>
  </sheetData>
  <sheetProtection algorithmName="SHA-512" hashValue="xE6IfsyguxlzGBG4I0xZCC7o2UEXxO6VWCrEA++4gDOFS1/r7DfKpzChnxKm/KVFb0Epf1PlugdQs7YVdISG+Q==" saltValue="fqelKXtuzMYrp2A0AYQK4wTOriqYz7cqy1UmVPqJhwZzeS9bcVnDQJxhk0Ax36Fv7/g1/sitsF155kyqJGSPVA==" spinCount="100000" sheet="1" objects="1" scenarios="1" formatColumns="0" formatRows="0" autoFilter="0"/>
  <autoFilter ref="C120:K172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50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105</v>
      </c>
    </row>
    <row r="3" spans="1:46" s="1" customFormat="1" ht="7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5" hidden="1" customHeight="1">
      <c r="B4" s="19"/>
      <c r="D4" s="109" t="s">
        <v>106</v>
      </c>
      <c r="L4" s="19"/>
      <c r="M4" s="110" t="s">
        <v>10</v>
      </c>
      <c r="AT4" s="16" t="s">
        <v>4</v>
      </c>
    </row>
    <row r="5" spans="1:46" s="1" customFormat="1" ht="7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77" t="str">
        <f>'Rekapitulace stavby'!K6</f>
        <v>Vybudování učeben a zázemí pro  školní družinu ZŠ B. Němcové</v>
      </c>
      <c r="F7" s="278"/>
      <c r="G7" s="278"/>
      <c r="H7" s="278"/>
      <c r="L7" s="19"/>
    </row>
    <row r="8" spans="1:46" s="2" customFormat="1" ht="12" hidden="1" customHeight="1">
      <c r="A8" s="33"/>
      <c r="B8" s="38"/>
      <c r="C8" s="33"/>
      <c r="D8" s="111" t="s">
        <v>107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79" t="s">
        <v>2246</v>
      </c>
      <c r="F9" s="280"/>
      <c r="G9" s="280"/>
      <c r="H9" s="280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20</v>
      </c>
      <c r="E12" s="33"/>
      <c r="F12" s="112" t="s">
        <v>35</v>
      </c>
      <c r="G12" s="33"/>
      <c r="H12" s="33"/>
      <c r="I12" s="111" t="s">
        <v>22</v>
      </c>
      <c r="J12" s="113" t="str">
        <f>'Rekapitulace stavby'!AN8</f>
        <v>9. 2. 2023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>00246476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tr">
        <f>IF('Rekapitulace stavby'!E11="","",'Rekapitulace stavby'!E11)</f>
        <v>Město Dačice</v>
      </c>
      <c r="F15" s="33"/>
      <c r="G15" s="33"/>
      <c r="H15" s="33"/>
      <c r="I15" s="111" t="s">
        <v>28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tr">
        <f>IF('Rekapitulace stavby'!E17="","",'Rekapitulace stavby'!E17)</f>
        <v>Ing. arch. Miroslav Dvořák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83" t="s">
        <v>1</v>
      </c>
      <c r="F27" s="283"/>
      <c r="G27" s="283"/>
      <c r="H27" s="283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7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hidden="1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ROUND(J124,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hidden="1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hidden="1" customHeight="1">
      <c r="A33" s="33"/>
      <c r="B33" s="38"/>
      <c r="C33" s="33"/>
      <c r="D33" s="121" t="s">
        <v>41</v>
      </c>
      <c r="E33" s="111" t="s">
        <v>42</v>
      </c>
      <c r="F33" s="122">
        <f>ROUND((SUM(BE124:BE549)),  2)</f>
        <v>0</v>
      </c>
      <c r="G33" s="33"/>
      <c r="H33" s="33"/>
      <c r="I33" s="123">
        <v>0.21</v>
      </c>
      <c r="J33" s="122">
        <f>ROUND(((SUM(BE124:BE549))*I33),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111" t="s">
        <v>43</v>
      </c>
      <c r="F34" s="122">
        <f>ROUND((SUM(BF124:BF549)),  2)</f>
        <v>0</v>
      </c>
      <c r="G34" s="33"/>
      <c r="H34" s="33"/>
      <c r="I34" s="123">
        <v>0.15</v>
      </c>
      <c r="J34" s="122">
        <f>ROUND(((SUM(BF124:BF549))*I34),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ROUND((SUM(BG124:BG549)),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ROUND((SUM(BH124:BH549)),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ROUND((SUM(BI124:BI549)),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hidden="1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hidden="1" customHeight="1">
      <c r="B41" s="19"/>
      <c r="L41" s="19"/>
    </row>
    <row r="42" spans="1:31" s="1" customFormat="1" ht="14.4" hidden="1" customHeight="1">
      <c r="B42" s="19"/>
      <c r="L42" s="19"/>
    </row>
    <row r="43" spans="1:31" s="1" customFormat="1" ht="14.4" hidden="1" customHeight="1">
      <c r="B43" s="19"/>
      <c r="L43" s="19"/>
    </row>
    <row r="44" spans="1:31" s="1" customFormat="1" ht="14.4" hidden="1" customHeight="1">
      <c r="B44" s="19"/>
      <c r="L44" s="19"/>
    </row>
    <row r="45" spans="1:31" s="1" customFormat="1" ht="14.4" hidden="1" customHeight="1">
      <c r="B45" s="19"/>
      <c r="L45" s="19"/>
    </row>
    <row r="46" spans="1:31" s="1" customFormat="1" ht="14.4" hidden="1" customHeight="1">
      <c r="B46" s="19"/>
      <c r="L46" s="19"/>
    </row>
    <row r="47" spans="1:31" s="1" customFormat="1" ht="14.4" hidden="1" customHeight="1">
      <c r="B47" s="19"/>
      <c r="L47" s="19"/>
    </row>
    <row r="48" spans="1:31" s="1" customFormat="1" ht="14.4" hidden="1" customHeight="1">
      <c r="B48" s="19"/>
      <c r="L48" s="19"/>
    </row>
    <row r="49" spans="1:31" s="1" customFormat="1" ht="14.4" hidden="1" customHeight="1">
      <c r="B49" s="19"/>
      <c r="L49" s="19"/>
    </row>
    <row r="50" spans="1:31" s="2" customFormat="1" ht="14.4" hidden="1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0" hidden="1">
      <c r="B51" s="19"/>
      <c r="L51" s="19"/>
    </row>
    <row r="52" spans="1:31" ht="10" hidden="1">
      <c r="B52" s="19"/>
      <c r="L52" s="19"/>
    </row>
    <row r="53" spans="1:31" ht="10" hidden="1">
      <c r="B53" s="19"/>
      <c r="L53" s="19"/>
    </row>
    <row r="54" spans="1:31" ht="10" hidden="1">
      <c r="B54" s="19"/>
      <c r="L54" s="19"/>
    </row>
    <row r="55" spans="1:31" ht="10" hidden="1">
      <c r="B55" s="19"/>
      <c r="L55" s="19"/>
    </row>
    <row r="56" spans="1:31" ht="10" hidden="1">
      <c r="B56" s="19"/>
      <c r="L56" s="19"/>
    </row>
    <row r="57" spans="1:31" ht="10" hidden="1">
      <c r="B57" s="19"/>
      <c r="L57" s="19"/>
    </row>
    <row r="58" spans="1:31" ht="10" hidden="1">
      <c r="B58" s="19"/>
      <c r="L58" s="19"/>
    </row>
    <row r="59" spans="1:31" ht="10" hidden="1">
      <c r="B59" s="19"/>
      <c r="L59" s="19"/>
    </row>
    <row r="60" spans="1:31" ht="10" hidden="1">
      <c r="B60" s="19"/>
      <c r="L60" s="19"/>
    </row>
    <row r="61" spans="1:31" s="2" customFormat="1" ht="12.5" hidden="1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" hidden="1">
      <c r="B62" s="19"/>
      <c r="L62" s="19"/>
    </row>
    <row r="63" spans="1:31" ht="10" hidden="1">
      <c r="B63" s="19"/>
      <c r="L63" s="19"/>
    </row>
    <row r="64" spans="1:31" ht="10" hidden="1">
      <c r="B64" s="19"/>
      <c r="L64" s="19"/>
    </row>
    <row r="65" spans="1:31" s="2" customFormat="1" ht="13" hidden="1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" hidden="1">
      <c r="B66" s="19"/>
      <c r="L66" s="19"/>
    </row>
    <row r="67" spans="1:31" ht="10" hidden="1">
      <c r="B67" s="19"/>
      <c r="L67" s="19"/>
    </row>
    <row r="68" spans="1:31" ht="10" hidden="1">
      <c r="B68" s="19"/>
      <c r="L68" s="19"/>
    </row>
    <row r="69" spans="1:31" ht="10" hidden="1">
      <c r="B69" s="19"/>
      <c r="L69" s="19"/>
    </row>
    <row r="70" spans="1:31" ht="10" hidden="1">
      <c r="B70" s="19"/>
      <c r="L70" s="19"/>
    </row>
    <row r="71" spans="1:31" ht="10" hidden="1">
      <c r="B71" s="19"/>
      <c r="L71" s="19"/>
    </row>
    <row r="72" spans="1:31" ht="10" hidden="1">
      <c r="B72" s="19"/>
      <c r="L72" s="19"/>
    </row>
    <row r="73" spans="1:31" ht="10" hidden="1">
      <c r="B73" s="19"/>
      <c r="L73" s="19"/>
    </row>
    <row r="74" spans="1:31" ht="10" hidden="1">
      <c r="B74" s="19"/>
      <c r="L74" s="19"/>
    </row>
    <row r="75" spans="1:31" ht="10" hidden="1">
      <c r="B75" s="19"/>
      <c r="L75" s="19"/>
    </row>
    <row r="76" spans="1:31" s="2" customFormat="1" ht="12.5" hidden="1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0" hidden="1"/>
    <row r="79" spans="1:31" ht="10" hidden="1"/>
    <row r="80" spans="1:31" ht="10" hidden="1"/>
    <row r="81" spans="1:47" s="2" customFormat="1" ht="7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4" t="str">
        <f>E7</f>
        <v>Vybudování učeben a zázemí pro  školní družinu ZŠ B. Němcové</v>
      </c>
      <c r="F85" s="285"/>
      <c r="G85" s="285"/>
      <c r="H85" s="28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36" t="str">
        <f>E9</f>
        <v>23/047 - EI silno a slaboproud</v>
      </c>
      <c r="F87" s="286"/>
      <c r="G87" s="286"/>
      <c r="H87" s="28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9. 2. 2023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65" customHeight="1">
      <c r="A91" s="33"/>
      <c r="B91" s="34"/>
      <c r="C91" s="28" t="s">
        <v>24</v>
      </c>
      <c r="D91" s="35"/>
      <c r="E91" s="35"/>
      <c r="F91" s="26" t="str">
        <f>E15</f>
        <v>Město Dačice</v>
      </c>
      <c r="G91" s="35"/>
      <c r="H91" s="35"/>
      <c r="I91" s="28" t="s">
        <v>31</v>
      </c>
      <c r="J91" s="31" t="str">
        <f>E21</f>
        <v>Ing. arch. Miroslav Dvořák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110</v>
      </c>
      <c r="D94" s="143"/>
      <c r="E94" s="143"/>
      <c r="F94" s="143"/>
      <c r="G94" s="143"/>
      <c r="H94" s="143"/>
      <c r="I94" s="143"/>
      <c r="J94" s="144" t="s">
        <v>111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45" t="s">
        <v>112</v>
      </c>
      <c r="D96" s="35"/>
      <c r="E96" s="35"/>
      <c r="F96" s="35"/>
      <c r="G96" s="35"/>
      <c r="H96" s="35"/>
      <c r="I96" s="35"/>
      <c r="J96" s="83">
        <f>J124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113</v>
      </c>
    </row>
    <row r="97" spans="1:31" s="9" customFormat="1" ht="25" customHeight="1">
      <c r="B97" s="146"/>
      <c r="C97" s="147"/>
      <c r="D97" s="148" t="s">
        <v>1943</v>
      </c>
      <c r="E97" s="149"/>
      <c r="F97" s="149"/>
      <c r="G97" s="149"/>
      <c r="H97" s="149"/>
      <c r="I97" s="149"/>
      <c r="J97" s="150">
        <f>J125</f>
        <v>0</v>
      </c>
      <c r="K97" s="147"/>
      <c r="L97" s="151"/>
    </row>
    <row r="98" spans="1:31" s="9" customFormat="1" ht="25" customHeight="1">
      <c r="B98" s="146"/>
      <c r="C98" s="147"/>
      <c r="D98" s="148" t="s">
        <v>1943</v>
      </c>
      <c r="E98" s="149"/>
      <c r="F98" s="149"/>
      <c r="G98" s="149"/>
      <c r="H98" s="149"/>
      <c r="I98" s="149"/>
      <c r="J98" s="150">
        <f>J138</f>
        <v>0</v>
      </c>
      <c r="K98" s="147"/>
      <c r="L98" s="151"/>
    </row>
    <row r="99" spans="1:31" s="9" customFormat="1" ht="25" customHeight="1">
      <c r="B99" s="146"/>
      <c r="C99" s="147"/>
      <c r="D99" s="148" t="s">
        <v>1943</v>
      </c>
      <c r="E99" s="149"/>
      <c r="F99" s="149"/>
      <c r="G99" s="149"/>
      <c r="H99" s="149"/>
      <c r="I99" s="149"/>
      <c r="J99" s="150">
        <f>J169</f>
        <v>0</v>
      </c>
      <c r="K99" s="147"/>
      <c r="L99" s="151"/>
    </row>
    <row r="100" spans="1:31" s="9" customFormat="1" ht="25" customHeight="1">
      <c r="B100" s="146"/>
      <c r="C100" s="147"/>
      <c r="D100" s="148" t="s">
        <v>1943</v>
      </c>
      <c r="E100" s="149"/>
      <c r="F100" s="149"/>
      <c r="G100" s="149"/>
      <c r="H100" s="149"/>
      <c r="I100" s="149"/>
      <c r="J100" s="150">
        <f>J233</f>
        <v>0</v>
      </c>
      <c r="K100" s="147"/>
      <c r="L100" s="151"/>
    </row>
    <row r="101" spans="1:31" s="9" customFormat="1" ht="25" customHeight="1">
      <c r="B101" s="146"/>
      <c r="C101" s="147"/>
      <c r="D101" s="148" t="s">
        <v>1943</v>
      </c>
      <c r="E101" s="149"/>
      <c r="F101" s="149"/>
      <c r="G101" s="149"/>
      <c r="H101" s="149"/>
      <c r="I101" s="149"/>
      <c r="J101" s="150">
        <f>J281</f>
        <v>0</v>
      </c>
      <c r="K101" s="147"/>
      <c r="L101" s="151"/>
    </row>
    <row r="102" spans="1:31" s="9" customFormat="1" ht="25" customHeight="1">
      <c r="B102" s="146"/>
      <c r="C102" s="147"/>
      <c r="D102" s="148" t="s">
        <v>1943</v>
      </c>
      <c r="E102" s="149"/>
      <c r="F102" s="149"/>
      <c r="G102" s="149"/>
      <c r="H102" s="149"/>
      <c r="I102" s="149"/>
      <c r="J102" s="150">
        <f>J315</f>
        <v>0</v>
      </c>
      <c r="K102" s="147"/>
      <c r="L102" s="151"/>
    </row>
    <row r="103" spans="1:31" s="9" customFormat="1" ht="25" customHeight="1">
      <c r="B103" s="146"/>
      <c r="C103" s="147"/>
      <c r="D103" s="148" t="s">
        <v>1943</v>
      </c>
      <c r="E103" s="149"/>
      <c r="F103" s="149"/>
      <c r="G103" s="149"/>
      <c r="H103" s="149"/>
      <c r="I103" s="149"/>
      <c r="J103" s="150">
        <f>J367</f>
        <v>0</v>
      </c>
      <c r="K103" s="147"/>
      <c r="L103" s="151"/>
    </row>
    <row r="104" spans="1:31" s="9" customFormat="1" ht="25" customHeight="1">
      <c r="B104" s="146"/>
      <c r="C104" s="147"/>
      <c r="D104" s="148" t="s">
        <v>1943</v>
      </c>
      <c r="E104" s="149"/>
      <c r="F104" s="149"/>
      <c r="G104" s="149"/>
      <c r="H104" s="149"/>
      <c r="I104" s="149"/>
      <c r="J104" s="150">
        <f>J465</f>
        <v>0</v>
      </c>
      <c r="K104" s="147"/>
      <c r="L104" s="151"/>
    </row>
    <row r="105" spans="1:31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7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7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5" customHeight="1">
      <c r="A111" s="33"/>
      <c r="B111" s="34"/>
      <c r="C111" s="22" t="s">
        <v>116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7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84" t="str">
        <f>E7</f>
        <v>Vybudování učeben a zázemí pro  školní družinu ZŠ B. Němcové</v>
      </c>
      <c r="F114" s="285"/>
      <c r="G114" s="285"/>
      <c r="H114" s="28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107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36" t="str">
        <f>E9</f>
        <v>23/047 - EI silno a slaboproud</v>
      </c>
      <c r="F116" s="286"/>
      <c r="G116" s="286"/>
      <c r="H116" s="286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7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F12</f>
        <v xml:space="preserve"> </v>
      </c>
      <c r="G118" s="35"/>
      <c r="H118" s="35"/>
      <c r="I118" s="28" t="s">
        <v>22</v>
      </c>
      <c r="J118" s="65" t="str">
        <f>IF(J12="","",J12)</f>
        <v>9. 2. 2023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7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25.65" customHeight="1">
      <c r="A120" s="33"/>
      <c r="B120" s="34"/>
      <c r="C120" s="28" t="s">
        <v>24</v>
      </c>
      <c r="D120" s="35"/>
      <c r="E120" s="35"/>
      <c r="F120" s="26" t="str">
        <f>E15</f>
        <v>Město Dačice</v>
      </c>
      <c r="G120" s="35"/>
      <c r="H120" s="35"/>
      <c r="I120" s="28" t="s">
        <v>31</v>
      </c>
      <c r="J120" s="31" t="str">
        <f>E21</f>
        <v>Ing. arch. Miroslav Dvořák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15" customHeight="1">
      <c r="A121" s="33"/>
      <c r="B121" s="34"/>
      <c r="C121" s="28" t="s">
        <v>29</v>
      </c>
      <c r="D121" s="35"/>
      <c r="E121" s="35"/>
      <c r="F121" s="26" t="str">
        <f>IF(E18="","",E18)</f>
        <v>Vyplň údaj</v>
      </c>
      <c r="G121" s="35"/>
      <c r="H121" s="35"/>
      <c r="I121" s="28" t="s">
        <v>34</v>
      </c>
      <c r="J121" s="31" t="str">
        <f>E24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2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58"/>
      <c r="B123" s="159"/>
      <c r="C123" s="160" t="s">
        <v>117</v>
      </c>
      <c r="D123" s="161" t="s">
        <v>62</v>
      </c>
      <c r="E123" s="161" t="s">
        <v>58</v>
      </c>
      <c r="F123" s="161" t="s">
        <v>59</v>
      </c>
      <c r="G123" s="161" t="s">
        <v>118</v>
      </c>
      <c r="H123" s="161" t="s">
        <v>119</v>
      </c>
      <c r="I123" s="161" t="s">
        <v>120</v>
      </c>
      <c r="J123" s="162" t="s">
        <v>111</v>
      </c>
      <c r="K123" s="163" t="s">
        <v>121</v>
      </c>
      <c r="L123" s="164"/>
      <c r="M123" s="74" t="s">
        <v>1</v>
      </c>
      <c r="N123" s="75" t="s">
        <v>41</v>
      </c>
      <c r="O123" s="75" t="s">
        <v>122</v>
      </c>
      <c r="P123" s="75" t="s">
        <v>123</v>
      </c>
      <c r="Q123" s="75" t="s">
        <v>124</v>
      </c>
      <c r="R123" s="75" t="s">
        <v>125</v>
      </c>
      <c r="S123" s="75" t="s">
        <v>126</v>
      </c>
      <c r="T123" s="76" t="s">
        <v>127</v>
      </c>
      <c r="U123" s="158"/>
      <c r="V123" s="158"/>
      <c r="W123" s="158"/>
      <c r="X123" s="158"/>
      <c r="Y123" s="158"/>
      <c r="Z123" s="158"/>
      <c r="AA123" s="158"/>
      <c r="AB123" s="158"/>
      <c r="AC123" s="158"/>
      <c r="AD123" s="158"/>
      <c r="AE123" s="158"/>
    </row>
    <row r="124" spans="1:65" s="2" customFormat="1" ht="22.75" customHeight="1">
      <c r="A124" s="33"/>
      <c r="B124" s="34"/>
      <c r="C124" s="81" t="s">
        <v>128</v>
      </c>
      <c r="D124" s="35"/>
      <c r="E124" s="35"/>
      <c r="F124" s="35"/>
      <c r="G124" s="35"/>
      <c r="H124" s="35"/>
      <c r="I124" s="35"/>
      <c r="J124" s="165">
        <f>BK124</f>
        <v>0</v>
      </c>
      <c r="K124" s="35"/>
      <c r="L124" s="38"/>
      <c r="M124" s="77"/>
      <c r="N124" s="166"/>
      <c r="O124" s="78"/>
      <c r="P124" s="167">
        <f>P125+P138+P169+P233+P281+P315+P367+P465</f>
        <v>0</v>
      </c>
      <c r="Q124" s="78"/>
      <c r="R124" s="167">
        <f>R125+R138+R169+R233+R281+R315+R367+R465</f>
        <v>0</v>
      </c>
      <c r="S124" s="78"/>
      <c r="T124" s="168">
        <f>T125+T138+T169+T233+T281+T315+T367+T465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76</v>
      </c>
      <c r="AU124" s="16" t="s">
        <v>113</v>
      </c>
      <c r="BK124" s="169">
        <f>BK125+BK138+BK169+BK233+BK281+BK315+BK367+BK465</f>
        <v>0</v>
      </c>
    </row>
    <row r="125" spans="1:65" s="12" customFormat="1" ht="25.9" customHeight="1">
      <c r="B125" s="170"/>
      <c r="C125" s="171"/>
      <c r="D125" s="172" t="s">
        <v>76</v>
      </c>
      <c r="E125" s="173" t="s">
        <v>1944</v>
      </c>
      <c r="F125" s="173" t="s">
        <v>1</v>
      </c>
      <c r="G125" s="171"/>
      <c r="H125" s="171"/>
      <c r="I125" s="174"/>
      <c r="J125" s="175">
        <f>BK125</f>
        <v>0</v>
      </c>
      <c r="K125" s="171"/>
      <c r="L125" s="176"/>
      <c r="M125" s="177"/>
      <c r="N125" s="178"/>
      <c r="O125" s="178"/>
      <c r="P125" s="179">
        <f>SUM(P126:P137)</f>
        <v>0</v>
      </c>
      <c r="Q125" s="178"/>
      <c r="R125" s="179">
        <f>SUM(R126:R137)</f>
        <v>0</v>
      </c>
      <c r="S125" s="178"/>
      <c r="T125" s="180">
        <f>SUM(T126:T137)</f>
        <v>0</v>
      </c>
      <c r="AR125" s="181" t="s">
        <v>84</v>
      </c>
      <c r="AT125" s="182" t="s">
        <v>76</v>
      </c>
      <c r="AU125" s="182" t="s">
        <v>77</v>
      </c>
      <c r="AY125" s="181" t="s">
        <v>132</v>
      </c>
      <c r="BK125" s="183">
        <f>SUM(BK126:BK137)</f>
        <v>0</v>
      </c>
    </row>
    <row r="126" spans="1:65" s="2" customFormat="1" ht="16.5" customHeight="1">
      <c r="A126" s="33"/>
      <c r="B126" s="34"/>
      <c r="C126" s="186" t="s">
        <v>84</v>
      </c>
      <c r="D126" s="186" t="s">
        <v>135</v>
      </c>
      <c r="E126" s="187" t="s">
        <v>2247</v>
      </c>
      <c r="F126" s="188" t="s">
        <v>2248</v>
      </c>
      <c r="G126" s="189" t="s">
        <v>1952</v>
      </c>
      <c r="H126" s="190">
        <v>1.125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42</v>
      </c>
      <c r="O126" s="70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153</v>
      </c>
      <c r="AT126" s="198" t="s">
        <v>135</v>
      </c>
      <c r="AU126" s="198" t="s">
        <v>84</v>
      </c>
      <c r="AY126" s="16" t="s">
        <v>132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84</v>
      </c>
      <c r="BK126" s="199">
        <f>ROUND(I126*H126,2)</f>
        <v>0</v>
      </c>
      <c r="BL126" s="16" t="s">
        <v>153</v>
      </c>
      <c r="BM126" s="198" t="s">
        <v>153</v>
      </c>
    </row>
    <row r="127" spans="1:65" s="2" customFormat="1" ht="10">
      <c r="A127" s="33"/>
      <c r="B127" s="34"/>
      <c r="C127" s="35"/>
      <c r="D127" s="200" t="s">
        <v>141</v>
      </c>
      <c r="E127" s="35"/>
      <c r="F127" s="201" t="s">
        <v>2248</v>
      </c>
      <c r="G127" s="35"/>
      <c r="H127" s="35"/>
      <c r="I127" s="202"/>
      <c r="J127" s="35"/>
      <c r="K127" s="35"/>
      <c r="L127" s="38"/>
      <c r="M127" s="203"/>
      <c r="N127" s="204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141</v>
      </c>
      <c r="AU127" s="16" t="s">
        <v>84</v>
      </c>
    </row>
    <row r="128" spans="1:65" s="2" customFormat="1" ht="18">
      <c r="A128" s="33"/>
      <c r="B128" s="34"/>
      <c r="C128" s="35"/>
      <c r="D128" s="200" t="s">
        <v>142</v>
      </c>
      <c r="E128" s="35"/>
      <c r="F128" s="205" t="s">
        <v>2249</v>
      </c>
      <c r="G128" s="35"/>
      <c r="H128" s="35"/>
      <c r="I128" s="202"/>
      <c r="J128" s="35"/>
      <c r="K128" s="35"/>
      <c r="L128" s="38"/>
      <c r="M128" s="203"/>
      <c r="N128" s="204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142</v>
      </c>
      <c r="AU128" s="16" t="s">
        <v>84</v>
      </c>
    </row>
    <row r="129" spans="1:65" s="2" customFormat="1" ht="16.5" customHeight="1">
      <c r="A129" s="33"/>
      <c r="B129" s="34"/>
      <c r="C129" s="186" t="s">
        <v>86</v>
      </c>
      <c r="D129" s="186" t="s">
        <v>135</v>
      </c>
      <c r="E129" s="187" t="s">
        <v>1945</v>
      </c>
      <c r="F129" s="188" t="s">
        <v>1946</v>
      </c>
      <c r="G129" s="189" t="s">
        <v>237</v>
      </c>
      <c r="H129" s="190">
        <v>2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42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153</v>
      </c>
      <c r="AT129" s="198" t="s">
        <v>135</v>
      </c>
      <c r="AU129" s="198" t="s">
        <v>84</v>
      </c>
      <c r="AY129" s="16" t="s">
        <v>132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84</v>
      </c>
      <c r="BK129" s="199">
        <f>ROUND(I129*H129,2)</f>
        <v>0</v>
      </c>
      <c r="BL129" s="16" t="s">
        <v>153</v>
      </c>
      <c r="BM129" s="198" t="s">
        <v>161</v>
      </c>
    </row>
    <row r="130" spans="1:65" s="2" customFormat="1" ht="10">
      <c r="A130" s="33"/>
      <c r="B130" s="34"/>
      <c r="C130" s="35"/>
      <c r="D130" s="200" t="s">
        <v>141</v>
      </c>
      <c r="E130" s="35"/>
      <c r="F130" s="201" t="s">
        <v>1946</v>
      </c>
      <c r="G130" s="35"/>
      <c r="H130" s="35"/>
      <c r="I130" s="202"/>
      <c r="J130" s="35"/>
      <c r="K130" s="35"/>
      <c r="L130" s="38"/>
      <c r="M130" s="203"/>
      <c r="N130" s="204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141</v>
      </c>
      <c r="AU130" s="16" t="s">
        <v>84</v>
      </c>
    </row>
    <row r="131" spans="1:65" s="2" customFormat="1" ht="18">
      <c r="A131" s="33"/>
      <c r="B131" s="34"/>
      <c r="C131" s="35"/>
      <c r="D131" s="200" t="s">
        <v>142</v>
      </c>
      <c r="E131" s="35"/>
      <c r="F131" s="205" t="s">
        <v>1947</v>
      </c>
      <c r="G131" s="35"/>
      <c r="H131" s="35"/>
      <c r="I131" s="202"/>
      <c r="J131" s="35"/>
      <c r="K131" s="35"/>
      <c r="L131" s="38"/>
      <c r="M131" s="203"/>
      <c r="N131" s="204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142</v>
      </c>
      <c r="AU131" s="16" t="s">
        <v>84</v>
      </c>
    </row>
    <row r="132" spans="1:65" s="2" customFormat="1" ht="16.5" customHeight="1">
      <c r="A132" s="33"/>
      <c r="B132" s="34"/>
      <c r="C132" s="186" t="s">
        <v>149</v>
      </c>
      <c r="D132" s="186" t="s">
        <v>135</v>
      </c>
      <c r="E132" s="187" t="s">
        <v>1948</v>
      </c>
      <c r="F132" s="188" t="s">
        <v>1949</v>
      </c>
      <c r="G132" s="189" t="s">
        <v>237</v>
      </c>
      <c r="H132" s="190">
        <v>1</v>
      </c>
      <c r="I132" s="191"/>
      <c r="J132" s="192">
        <f>ROUND(I132*H132,2)</f>
        <v>0</v>
      </c>
      <c r="K132" s="193"/>
      <c r="L132" s="38"/>
      <c r="M132" s="194" t="s">
        <v>1</v>
      </c>
      <c r="N132" s="195" t="s">
        <v>42</v>
      </c>
      <c r="O132" s="70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153</v>
      </c>
      <c r="AT132" s="198" t="s">
        <v>135</v>
      </c>
      <c r="AU132" s="198" t="s">
        <v>84</v>
      </c>
      <c r="AY132" s="16" t="s">
        <v>132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6" t="s">
        <v>84</v>
      </c>
      <c r="BK132" s="199">
        <f>ROUND(I132*H132,2)</f>
        <v>0</v>
      </c>
      <c r="BL132" s="16" t="s">
        <v>153</v>
      </c>
      <c r="BM132" s="198" t="s">
        <v>165</v>
      </c>
    </row>
    <row r="133" spans="1:65" s="2" customFormat="1" ht="10">
      <c r="A133" s="33"/>
      <c r="B133" s="34"/>
      <c r="C133" s="35"/>
      <c r="D133" s="200" t="s">
        <v>141</v>
      </c>
      <c r="E133" s="35"/>
      <c r="F133" s="201" t="s">
        <v>1949</v>
      </c>
      <c r="G133" s="35"/>
      <c r="H133" s="35"/>
      <c r="I133" s="202"/>
      <c r="J133" s="35"/>
      <c r="K133" s="35"/>
      <c r="L133" s="38"/>
      <c r="M133" s="203"/>
      <c r="N133" s="204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141</v>
      </c>
      <c r="AU133" s="16" t="s">
        <v>84</v>
      </c>
    </row>
    <row r="134" spans="1:65" s="2" customFormat="1" ht="18">
      <c r="A134" s="33"/>
      <c r="B134" s="34"/>
      <c r="C134" s="35"/>
      <c r="D134" s="200" t="s">
        <v>142</v>
      </c>
      <c r="E134" s="35"/>
      <c r="F134" s="205" t="s">
        <v>1947</v>
      </c>
      <c r="G134" s="35"/>
      <c r="H134" s="35"/>
      <c r="I134" s="202"/>
      <c r="J134" s="35"/>
      <c r="K134" s="35"/>
      <c r="L134" s="38"/>
      <c r="M134" s="203"/>
      <c r="N134" s="204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142</v>
      </c>
      <c r="AU134" s="16" t="s">
        <v>84</v>
      </c>
    </row>
    <row r="135" spans="1:65" s="2" customFormat="1" ht="16.5" customHeight="1">
      <c r="A135" s="33"/>
      <c r="B135" s="34"/>
      <c r="C135" s="186" t="s">
        <v>153</v>
      </c>
      <c r="D135" s="186" t="s">
        <v>135</v>
      </c>
      <c r="E135" s="187" t="s">
        <v>1953</v>
      </c>
      <c r="F135" s="188" t="s">
        <v>1954</v>
      </c>
      <c r="G135" s="189" t="s">
        <v>1955</v>
      </c>
      <c r="H135" s="190">
        <v>12743.843000000001</v>
      </c>
      <c r="I135" s="191"/>
      <c r="J135" s="192">
        <f>ROUND(I135*H135,2)</f>
        <v>0</v>
      </c>
      <c r="K135" s="193"/>
      <c r="L135" s="38"/>
      <c r="M135" s="194" t="s">
        <v>1</v>
      </c>
      <c r="N135" s="195" t="s">
        <v>42</v>
      </c>
      <c r="O135" s="70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153</v>
      </c>
      <c r="AT135" s="198" t="s">
        <v>135</v>
      </c>
      <c r="AU135" s="198" t="s">
        <v>84</v>
      </c>
      <c r="AY135" s="16" t="s">
        <v>132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6" t="s">
        <v>84</v>
      </c>
      <c r="BK135" s="199">
        <f>ROUND(I135*H135,2)</f>
        <v>0</v>
      </c>
      <c r="BL135" s="16" t="s">
        <v>153</v>
      </c>
      <c r="BM135" s="198" t="s">
        <v>170</v>
      </c>
    </row>
    <row r="136" spans="1:65" s="2" customFormat="1" ht="10">
      <c r="A136" s="33"/>
      <c r="B136" s="34"/>
      <c r="C136" s="35"/>
      <c r="D136" s="200" t="s">
        <v>141</v>
      </c>
      <c r="E136" s="35"/>
      <c r="F136" s="201" t="s">
        <v>1954</v>
      </c>
      <c r="G136" s="35"/>
      <c r="H136" s="35"/>
      <c r="I136" s="202"/>
      <c r="J136" s="35"/>
      <c r="K136" s="35"/>
      <c r="L136" s="38"/>
      <c r="M136" s="203"/>
      <c r="N136" s="204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141</v>
      </c>
      <c r="AU136" s="16" t="s">
        <v>84</v>
      </c>
    </row>
    <row r="137" spans="1:65" s="2" customFormat="1" ht="18">
      <c r="A137" s="33"/>
      <c r="B137" s="34"/>
      <c r="C137" s="35"/>
      <c r="D137" s="200" t="s">
        <v>142</v>
      </c>
      <c r="E137" s="35"/>
      <c r="F137" s="205" t="s">
        <v>1956</v>
      </c>
      <c r="G137" s="35"/>
      <c r="H137" s="35"/>
      <c r="I137" s="202"/>
      <c r="J137" s="35"/>
      <c r="K137" s="35"/>
      <c r="L137" s="38"/>
      <c r="M137" s="203"/>
      <c r="N137" s="204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142</v>
      </c>
      <c r="AU137" s="16" t="s">
        <v>84</v>
      </c>
    </row>
    <row r="138" spans="1:65" s="12" customFormat="1" ht="25.9" customHeight="1">
      <c r="B138" s="170"/>
      <c r="C138" s="171"/>
      <c r="D138" s="172" t="s">
        <v>76</v>
      </c>
      <c r="E138" s="173" t="s">
        <v>1944</v>
      </c>
      <c r="F138" s="173" t="s">
        <v>1</v>
      </c>
      <c r="G138" s="171"/>
      <c r="H138" s="171"/>
      <c r="I138" s="174"/>
      <c r="J138" s="175">
        <f>BK138</f>
        <v>0</v>
      </c>
      <c r="K138" s="171"/>
      <c r="L138" s="176"/>
      <c r="M138" s="177"/>
      <c r="N138" s="178"/>
      <c r="O138" s="178"/>
      <c r="P138" s="179">
        <f>SUM(P139:P168)</f>
        <v>0</v>
      </c>
      <c r="Q138" s="178"/>
      <c r="R138" s="179">
        <f>SUM(R139:R168)</f>
        <v>0</v>
      </c>
      <c r="S138" s="178"/>
      <c r="T138" s="180">
        <f>SUM(T139:T168)</f>
        <v>0</v>
      </c>
      <c r="AR138" s="181" t="s">
        <v>84</v>
      </c>
      <c r="AT138" s="182" t="s">
        <v>76</v>
      </c>
      <c r="AU138" s="182" t="s">
        <v>77</v>
      </c>
      <c r="AY138" s="181" t="s">
        <v>132</v>
      </c>
      <c r="BK138" s="183">
        <f>SUM(BK139:BK168)</f>
        <v>0</v>
      </c>
    </row>
    <row r="139" spans="1:65" s="2" customFormat="1" ht="16.5" customHeight="1">
      <c r="A139" s="33"/>
      <c r="B139" s="34"/>
      <c r="C139" s="186" t="s">
        <v>131</v>
      </c>
      <c r="D139" s="186" t="s">
        <v>135</v>
      </c>
      <c r="E139" s="187" t="s">
        <v>2250</v>
      </c>
      <c r="F139" s="188" t="s">
        <v>2251</v>
      </c>
      <c r="G139" s="189" t="s">
        <v>237</v>
      </c>
      <c r="H139" s="190">
        <v>221</v>
      </c>
      <c r="I139" s="191"/>
      <c r="J139" s="192">
        <f>ROUND(I139*H139,2)</f>
        <v>0</v>
      </c>
      <c r="K139" s="193"/>
      <c r="L139" s="38"/>
      <c r="M139" s="194" t="s">
        <v>1</v>
      </c>
      <c r="N139" s="195" t="s">
        <v>42</v>
      </c>
      <c r="O139" s="70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153</v>
      </c>
      <c r="AT139" s="198" t="s">
        <v>135</v>
      </c>
      <c r="AU139" s="198" t="s">
        <v>84</v>
      </c>
      <c r="AY139" s="16" t="s">
        <v>132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6" t="s">
        <v>84</v>
      </c>
      <c r="BK139" s="199">
        <f>ROUND(I139*H139,2)</f>
        <v>0</v>
      </c>
      <c r="BL139" s="16" t="s">
        <v>153</v>
      </c>
      <c r="BM139" s="198" t="s">
        <v>173</v>
      </c>
    </row>
    <row r="140" spans="1:65" s="2" customFormat="1" ht="10">
      <c r="A140" s="33"/>
      <c r="B140" s="34"/>
      <c r="C140" s="35"/>
      <c r="D140" s="200" t="s">
        <v>141</v>
      </c>
      <c r="E140" s="35"/>
      <c r="F140" s="201" t="s">
        <v>2251</v>
      </c>
      <c r="G140" s="35"/>
      <c r="H140" s="35"/>
      <c r="I140" s="202"/>
      <c r="J140" s="35"/>
      <c r="K140" s="35"/>
      <c r="L140" s="38"/>
      <c r="M140" s="203"/>
      <c r="N140" s="204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141</v>
      </c>
      <c r="AU140" s="16" t="s">
        <v>84</v>
      </c>
    </row>
    <row r="141" spans="1:65" s="2" customFormat="1" ht="18">
      <c r="A141" s="33"/>
      <c r="B141" s="34"/>
      <c r="C141" s="35"/>
      <c r="D141" s="200" t="s">
        <v>142</v>
      </c>
      <c r="E141" s="35"/>
      <c r="F141" s="205" t="s">
        <v>2252</v>
      </c>
      <c r="G141" s="35"/>
      <c r="H141" s="35"/>
      <c r="I141" s="202"/>
      <c r="J141" s="35"/>
      <c r="K141" s="35"/>
      <c r="L141" s="38"/>
      <c r="M141" s="203"/>
      <c r="N141" s="204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142</v>
      </c>
      <c r="AU141" s="16" t="s">
        <v>84</v>
      </c>
    </row>
    <row r="142" spans="1:65" s="2" customFormat="1" ht="16.5" customHeight="1">
      <c r="A142" s="33"/>
      <c r="B142" s="34"/>
      <c r="C142" s="186" t="s">
        <v>161</v>
      </c>
      <c r="D142" s="186" t="s">
        <v>135</v>
      </c>
      <c r="E142" s="187" t="s">
        <v>2253</v>
      </c>
      <c r="F142" s="188" t="s">
        <v>2254</v>
      </c>
      <c r="G142" s="189" t="s">
        <v>245</v>
      </c>
      <c r="H142" s="190">
        <v>0.13500000000000001</v>
      </c>
      <c r="I142" s="191"/>
      <c r="J142" s="192">
        <f>ROUND(I142*H142,2)</f>
        <v>0</v>
      </c>
      <c r="K142" s="193"/>
      <c r="L142" s="38"/>
      <c r="M142" s="194" t="s">
        <v>1</v>
      </c>
      <c r="N142" s="195" t="s">
        <v>42</v>
      </c>
      <c r="O142" s="70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153</v>
      </c>
      <c r="AT142" s="198" t="s">
        <v>135</v>
      </c>
      <c r="AU142" s="198" t="s">
        <v>84</v>
      </c>
      <c r="AY142" s="16" t="s">
        <v>132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6" t="s">
        <v>84</v>
      </c>
      <c r="BK142" s="199">
        <f>ROUND(I142*H142,2)</f>
        <v>0</v>
      </c>
      <c r="BL142" s="16" t="s">
        <v>153</v>
      </c>
      <c r="BM142" s="198" t="s">
        <v>178</v>
      </c>
    </row>
    <row r="143" spans="1:65" s="2" customFormat="1" ht="10">
      <c r="A143" s="33"/>
      <c r="B143" s="34"/>
      <c r="C143" s="35"/>
      <c r="D143" s="200" t="s">
        <v>141</v>
      </c>
      <c r="E143" s="35"/>
      <c r="F143" s="201" t="s">
        <v>2254</v>
      </c>
      <c r="G143" s="35"/>
      <c r="H143" s="35"/>
      <c r="I143" s="202"/>
      <c r="J143" s="35"/>
      <c r="K143" s="35"/>
      <c r="L143" s="38"/>
      <c r="M143" s="203"/>
      <c r="N143" s="204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141</v>
      </c>
      <c r="AU143" s="16" t="s">
        <v>84</v>
      </c>
    </row>
    <row r="144" spans="1:65" s="2" customFormat="1" ht="18">
      <c r="A144" s="33"/>
      <c r="B144" s="34"/>
      <c r="C144" s="35"/>
      <c r="D144" s="200" t="s">
        <v>142</v>
      </c>
      <c r="E144" s="35"/>
      <c r="F144" s="205" t="s">
        <v>2255</v>
      </c>
      <c r="G144" s="35"/>
      <c r="H144" s="35"/>
      <c r="I144" s="202"/>
      <c r="J144" s="35"/>
      <c r="K144" s="35"/>
      <c r="L144" s="38"/>
      <c r="M144" s="203"/>
      <c r="N144" s="204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142</v>
      </c>
      <c r="AU144" s="16" t="s">
        <v>84</v>
      </c>
    </row>
    <row r="145" spans="1:65" s="2" customFormat="1" ht="16.5" customHeight="1">
      <c r="A145" s="33"/>
      <c r="B145" s="34"/>
      <c r="C145" s="186" t="s">
        <v>167</v>
      </c>
      <c r="D145" s="186" t="s">
        <v>135</v>
      </c>
      <c r="E145" s="187" t="s">
        <v>2256</v>
      </c>
      <c r="F145" s="188" t="s">
        <v>2257</v>
      </c>
      <c r="G145" s="189" t="s">
        <v>237</v>
      </c>
      <c r="H145" s="190">
        <v>4</v>
      </c>
      <c r="I145" s="191"/>
      <c r="J145" s="192">
        <f>ROUND(I145*H145,2)</f>
        <v>0</v>
      </c>
      <c r="K145" s="193"/>
      <c r="L145" s="38"/>
      <c r="M145" s="194" t="s">
        <v>1</v>
      </c>
      <c r="N145" s="195" t="s">
        <v>42</v>
      </c>
      <c r="O145" s="70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153</v>
      </c>
      <c r="AT145" s="198" t="s">
        <v>135</v>
      </c>
      <c r="AU145" s="198" t="s">
        <v>84</v>
      </c>
      <c r="AY145" s="16" t="s">
        <v>132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84</v>
      </c>
      <c r="BK145" s="199">
        <f>ROUND(I145*H145,2)</f>
        <v>0</v>
      </c>
      <c r="BL145" s="16" t="s">
        <v>153</v>
      </c>
      <c r="BM145" s="198" t="s">
        <v>182</v>
      </c>
    </row>
    <row r="146" spans="1:65" s="2" customFormat="1" ht="10">
      <c r="A146" s="33"/>
      <c r="B146" s="34"/>
      <c r="C146" s="35"/>
      <c r="D146" s="200" t="s">
        <v>141</v>
      </c>
      <c r="E146" s="35"/>
      <c r="F146" s="201" t="s">
        <v>2257</v>
      </c>
      <c r="G146" s="35"/>
      <c r="H146" s="35"/>
      <c r="I146" s="202"/>
      <c r="J146" s="35"/>
      <c r="K146" s="35"/>
      <c r="L146" s="38"/>
      <c r="M146" s="203"/>
      <c r="N146" s="204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141</v>
      </c>
      <c r="AU146" s="16" t="s">
        <v>84</v>
      </c>
    </row>
    <row r="147" spans="1:65" s="2" customFormat="1" ht="18">
      <c r="A147" s="33"/>
      <c r="B147" s="34"/>
      <c r="C147" s="35"/>
      <c r="D147" s="200" t="s">
        <v>142</v>
      </c>
      <c r="E147" s="35"/>
      <c r="F147" s="205" t="s">
        <v>2258</v>
      </c>
      <c r="G147" s="35"/>
      <c r="H147" s="35"/>
      <c r="I147" s="202"/>
      <c r="J147" s="35"/>
      <c r="K147" s="35"/>
      <c r="L147" s="38"/>
      <c r="M147" s="203"/>
      <c r="N147" s="204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142</v>
      </c>
      <c r="AU147" s="16" t="s">
        <v>84</v>
      </c>
    </row>
    <row r="148" spans="1:65" s="2" customFormat="1" ht="16.5" customHeight="1">
      <c r="A148" s="33"/>
      <c r="B148" s="34"/>
      <c r="C148" s="186" t="s">
        <v>165</v>
      </c>
      <c r="D148" s="186" t="s">
        <v>135</v>
      </c>
      <c r="E148" s="187" t="s">
        <v>2259</v>
      </c>
      <c r="F148" s="188" t="s">
        <v>2260</v>
      </c>
      <c r="G148" s="189" t="s">
        <v>1959</v>
      </c>
      <c r="H148" s="190">
        <v>8.67</v>
      </c>
      <c r="I148" s="191"/>
      <c r="J148" s="192">
        <f>ROUND(I148*H148,2)</f>
        <v>0</v>
      </c>
      <c r="K148" s="193"/>
      <c r="L148" s="38"/>
      <c r="M148" s="194" t="s">
        <v>1</v>
      </c>
      <c r="N148" s="195" t="s">
        <v>42</v>
      </c>
      <c r="O148" s="70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153</v>
      </c>
      <c r="AT148" s="198" t="s">
        <v>135</v>
      </c>
      <c r="AU148" s="198" t="s">
        <v>84</v>
      </c>
      <c r="AY148" s="16" t="s">
        <v>132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84</v>
      </c>
      <c r="BK148" s="199">
        <f>ROUND(I148*H148,2)</f>
        <v>0</v>
      </c>
      <c r="BL148" s="16" t="s">
        <v>153</v>
      </c>
      <c r="BM148" s="198" t="s">
        <v>187</v>
      </c>
    </row>
    <row r="149" spans="1:65" s="2" customFormat="1" ht="10">
      <c r="A149" s="33"/>
      <c r="B149" s="34"/>
      <c r="C149" s="35"/>
      <c r="D149" s="200" t="s">
        <v>141</v>
      </c>
      <c r="E149" s="35"/>
      <c r="F149" s="201" t="s">
        <v>2260</v>
      </c>
      <c r="G149" s="35"/>
      <c r="H149" s="35"/>
      <c r="I149" s="202"/>
      <c r="J149" s="35"/>
      <c r="K149" s="35"/>
      <c r="L149" s="38"/>
      <c r="M149" s="203"/>
      <c r="N149" s="204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141</v>
      </c>
      <c r="AU149" s="16" t="s">
        <v>84</v>
      </c>
    </row>
    <row r="150" spans="1:65" s="2" customFormat="1" ht="18">
      <c r="A150" s="33"/>
      <c r="B150" s="34"/>
      <c r="C150" s="35"/>
      <c r="D150" s="200" t="s">
        <v>142</v>
      </c>
      <c r="E150" s="35"/>
      <c r="F150" s="205" t="s">
        <v>2261</v>
      </c>
      <c r="G150" s="35"/>
      <c r="H150" s="35"/>
      <c r="I150" s="202"/>
      <c r="J150" s="35"/>
      <c r="K150" s="35"/>
      <c r="L150" s="38"/>
      <c r="M150" s="203"/>
      <c r="N150" s="204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142</v>
      </c>
      <c r="AU150" s="16" t="s">
        <v>84</v>
      </c>
    </row>
    <row r="151" spans="1:65" s="2" customFormat="1" ht="16.5" customHeight="1">
      <c r="A151" s="33"/>
      <c r="B151" s="34"/>
      <c r="C151" s="186" t="s">
        <v>175</v>
      </c>
      <c r="D151" s="186" t="s">
        <v>135</v>
      </c>
      <c r="E151" s="187" t="s">
        <v>2262</v>
      </c>
      <c r="F151" s="188" t="s">
        <v>2263</v>
      </c>
      <c r="G151" s="189" t="s">
        <v>1959</v>
      </c>
      <c r="H151" s="190">
        <v>605.81799999999998</v>
      </c>
      <c r="I151" s="191"/>
      <c r="J151" s="192">
        <f>ROUND(I151*H151,2)</f>
        <v>0</v>
      </c>
      <c r="K151" s="193"/>
      <c r="L151" s="38"/>
      <c r="M151" s="194" t="s">
        <v>1</v>
      </c>
      <c r="N151" s="195" t="s">
        <v>42</v>
      </c>
      <c r="O151" s="70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153</v>
      </c>
      <c r="AT151" s="198" t="s">
        <v>135</v>
      </c>
      <c r="AU151" s="198" t="s">
        <v>84</v>
      </c>
      <c r="AY151" s="16" t="s">
        <v>132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84</v>
      </c>
      <c r="BK151" s="199">
        <f>ROUND(I151*H151,2)</f>
        <v>0</v>
      </c>
      <c r="BL151" s="16" t="s">
        <v>153</v>
      </c>
      <c r="BM151" s="198" t="s">
        <v>191</v>
      </c>
    </row>
    <row r="152" spans="1:65" s="2" customFormat="1" ht="10">
      <c r="A152" s="33"/>
      <c r="B152" s="34"/>
      <c r="C152" s="35"/>
      <c r="D152" s="200" t="s">
        <v>141</v>
      </c>
      <c r="E152" s="35"/>
      <c r="F152" s="201" t="s">
        <v>2263</v>
      </c>
      <c r="G152" s="35"/>
      <c r="H152" s="35"/>
      <c r="I152" s="202"/>
      <c r="J152" s="35"/>
      <c r="K152" s="35"/>
      <c r="L152" s="38"/>
      <c r="M152" s="203"/>
      <c r="N152" s="204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141</v>
      </c>
      <c r="AU152" s="16" t="s">
        <v>84</v>
      </c>
    </row>
    <row r="153" spans="1:65" s="2" customFormat="1" ht="18">
      <c r="A153" s="33"/>
      <c r="B153" s="34"/>
      <c r="C153" s="35"/>
      <c r="D153" s="200" t="s">
        <v>142</v>
      </c>
      <c r="E153" s="35"/>
      <c r="F153" s="205" t="s">
        <v>2261</v>
      </c>
      <c r="G153" s="35"/>
      <c r="H153" s="35"/>
      <c r="I153" s="202"/>
      <c r="J153" s="35"/>
      <c r="K153" s="35"/>
      <c r="L153" s="38"/>
      <c r="M153" s="203"/>
      <c r="N153" s="204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142</v>
      </c>
      <c r="AU153" s="16" t="s">
        <v>84</v>
      </c>
    </row>
    <row r="154" spans="1:65" s="2" customFormat="1" ht="16.5" customHeight="1">
      <c r="A154" s="33"/>
      <c r="B154" s="34"/>
      <c r="C154" s="186" t="s">
        <v>170</v>
      </c>
      <c r="D154" s="186" t="s">
        <v>135</v>
      </c>
      <c r="E154" s="187" t="s">
        <v>2264</v>
      </c>
      <c r="F154" s="188" t="s">
        <v>2265</v>
      </c>
      <c r="G154" s="189" t="s">
        <v>1959</v>
      </c>
      <c r="H154" s="190">
        <v>36.701999999999998</v>
      </c>
      <c r="I154" s="191"/>
      <c r="J154" s="192">
        <f>ROUND(I154*H154,2)</f>
        <v>0</v>
      </c>
      <c r="K154" s="193"/>
      <c r="L154" s="38"/>
      <c r="M154" s="194" t="s">
        <v>1</v>
      </c>
      <c r="N154" s="195" t="s">
        <v>42</v>
      </c>
      <c r="O154" s="70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153</v>
      </c>
      <c r="AT154" s="198" t="s">
        <v>135</v>
      </c>
      <c r="AU154" s="198" t="s">
        <v>84</v>
      </c>
      <c r="AY154" s="16" t="s">
        <v>132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84</v>
      </c>
      <c r="BK154" s="199">
        <f>ROUND(I154*H154,2)</f>
        <v>0</v>
      </c>
      <c r="BL154" s="16" t="s">
        <v>153</v>
      </c>
      <c r="BM154" s="198" t="s">
        <v>259</v>
      </c>
    </row>
    <row r="155" spans="1:65" s="2" customFormat="1" ht="10">
      <c r="A155" s="33"/>
      <c r="B155" s="34"/>
      <c r="C155" s="35"/>
      <c r="D155" s="200" t="s">
        <v>141</v>
      </c>
      <c r="E155" s="35"/>
      <c r="F155" s="201" t="s">
        <v>2265</v>
      </c>
      <c r="G155" s="35"/>
      <c r="H155" s="35"/>
      <c r="I155" s="202"/>
      <c r="J155" s="35"/>
      <c r="K155" s="35"/>
      <c r="L155" s="38"/>
      <c r="M155" s="203"/>
      <c r="N155" s="204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141</v>
      </c>
      <c r="AU155" s="16" t="s">
        <v>84</v>
      </c>
    </row>
    <row r="156" spans="1:65" s="2" customFormat="1" ht="18">
      <c r="A156" s="33"/>
      <c r="B156" s="34"/>
      <c r="C156" s="35"/>
      <c r="D156" s="200" t="s">
        <v>142</v>
      </c>
      <c r="E156" s="35"/>
      <c r="F156" s="205" t="s">
        <v>2261</v>
      </c>
      <c r="G156" s="35"/>
      <c r="H156" s="35"/>
      <c r="I156" s="202"/>
      <c r="J156" s="35"/>
      <c r="K156" s="35"/>
      <c r="L156" s="38"/>
      <c r="M156" s="203"/>
      <c r="N156" s="204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142</v>
      </c>
      <c r="AU156" s="16" t="s">
        <v>84</v>
      </c>
    </row>
    <row r="157" spans="1:65" s="2" customFormat="1" ht="16.5" customHeight="1">
      <c r="A157" s="33"/>
      <c r="B157" s="34"/>
      <c r="C157" s="186" t="s">
        <v>184</v>
      </c>
      <c r="D157" s="186" t="s">
        <v>135</v>
      </c>
      <c r="E157" s="187" t="s">
        <v>2266</v>
      </c>
      <c r="F157" s="188" t="s">
        <v>2267</v>
      </c>
      <c r="G157" s="189" t="s">
        <v>1959</v>
      </c>
      <c r="H157" s="190">
        <v>2</v>
      </c>
      <c r="I157" s="191"/>
      <c r="J157" s="192">
        <f>ROUND(I157*H157,2)</f>
        <v>0</v>
      </c>
      <c r="K157" s="193"/>
      <c r="L157" s="38"/>
      <c r="M157" s="194" t="s">
        <v>1</v>
      </c>
      <c r="N157" s="195" t="s">
        <v>42</v>
      </c>
      <c r="O157" s="70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8" t="s">
        <v>153</v>
      </c>
      <c r="AT157" s="198" t="s">
        <v>135</v>
      </c>
      <c r="AU157" s="198" t="s">
        <v>84</v>
      </c>
      <c r="AY157" s="16" t="s">
        <v>132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6" t="s">
        <v>84</v>
      </c>
      <c r="BK157" s="199">
        <f>ROUND(I157*H157,2)</f>
        <v>0</v>
      </c>
      <c r="BL157" s="16" t="s">
        <v>153</v>
      </c>
      <c r="BM157" s="198" t="s">
        <v>262</v>
      </c>
    </row>
    <row r="158" spans="1:65" s="2" customFormat="1" ht="10">
      <c r="A158" s="33"/>
      <c r="B158" s="34"/>
      <c r="C158" s="35"/>
      <c r="D158" s="200" t="s">
        <v>141</v>
      </c>
      <c r="E158" s="35"/>
      <c r="F158" s="201" t="s">
        <v>2267</v>
      </c>
      <c r="G158" s="35"/>
      <c r="H158" s="35"/>
      <c r="I158" s="202"/>
      <c r="J158" s="35"/>
      <c r="K158" s="35"/>
      <c r="L158" s="38"/>
      <c r="M158" s="203"/>
      <c r="N158" s="204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141</v>
      </c>
      <c r="AU158" s="16" t="s">
        <v>84</v>
      </c>
    </row>
    <row r="159" spans="1:65" s="2" customFormat="1" ht="18">
      <c r="A159" s="33"/>
      <c r="B159" s="34"/>
      <c r="C159" s="35"/>
      <c r="D159" s="200" t="s">
        <v>142</v>
      </c>
      <c r="E159" s="35"/>
      <c r="F159" s="205" t="s">
        <v>2261</v>
      </c>
      <c r="G159" s="35"/>
      <c r="H159" s="35"/>
      <c r="I159" s="202"/>
      <c r="J159" s="35"/>
      <c r="K159" s="35"/>
      <c r="L159" s="38"/>
      <c r="M159" s="203"/>
      <c r="N159" s="204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142</v>
      </c>
      <c r="AU159" s="16" t="s">
        <v>84</v>
      </c>
    </row>
    <row r="160" spans="1:65" s="2" customFormat="1" ht="16.5" customHeight="1">
      <c r="A160" s="33"/>
      <c r="B160" s="34"/>
      <c r="C160" s="186" t="s">
        <v>173</v>
      </c>
      <c r="D160" s="186" t="s">
        <v>135</v>
      </c>
      <c r="E160" s="187" t="s">
        <v>2268</v>
      </c>
      <c r="F160" s="188" t="s">
        <v>2269</v>
      </c>
      <c r="G160" s="189" t="s">
        <v>1959</v>
      </c>
      <c r="H160" s="190">
        <v>63.792000000000002</v>
      </c>
      <c r="I160" s="191"/>
      <c r="J160" s="192">
        <f>ROUND(I160*H160,2)</f>
        <v>0</v>
      </c>
      <c r="K160" s="193"/>
      <c r="L160" s="38"/>
      <c r="M160" s="194" t="s">
        <v>1</v>
      </c>
      <c r="N160" s="195" t="s">
        <v>42</v>
      </c>
      <c r="O160" s="70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8" t="s">
        <v>153</v>
      </c>
      <c r="AT160" s="198" t="s">
        <v>135</v>
      </c>
      <c r="AU160" s="198" t="s">
        <v>84</v>
      </c>
      <c r="AY160" s="16" t="s">
        <v>132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6" t="s">
        <v>84</v>
      </c>
      <c r="BK160" s="199">
        <f>ROUND(I160*H160,2)</f>
        <v>0</v>
      </c>
      <c r="BL160" s="16" t="s">
        <v>153</v>
      </c>
      <c r="BM160" s="198" t="s">
        <v>266</v>
      </c>
    </row>
    <row r="161" spans="1:65" s="2" customFormat="1" ht="10">
      <c r="A161" s="33"/>
      <c r="B161" s="34"/>
      <c r="C161" s="35"/>
      <c r="D161" s="200" t="s">
        <v>141</v>
      </c>
      <c r="E161" s="35"/>
      <c r="F161" s="201" t="s">
        <v>2269</v>
      </c>
      <c r="G161" s="35"/>
      <c r="H161" s="35"/>
      <c r="I161" s="202"/>
      <c r="J161" s="35"/>
      <c r="K161" s="35"/>
      <c r="L161" s="38"/>
      <c r="M161" s="203"/>
      <c r="N161" s="204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141</v>
      </c>
      <c r="AU161" s="16" t="s">
        <v>84</v>
      </c>
    </row>
    <row r="162" spans="1:65" s="2" customFormat="1" ht="18">
      <c r="A162" s="33"/>
      <c r="B162" s="34"/>
      <c r="C162" s="35"/>
      <c r="D162" s="200" t="s">
        <v>142</v>
      </c>
      <c r="E162" s="35"/>
      <c r="F162" s="205" t="s">
        <v>2261</v>
      </c>
      <c r="G162" s="35"/>
      <c r="H162" s="35"/>
      <c r="I162" s="202"/>
      <c r="J162" s="35"/>
      <c r="K162" s="35"/>
      <c r="L162" s="38"/>
      <c r="M162" s="203"/>
      <c r="N162" s="204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142</v>
      </c>
      <c r="AU162" s="16" t="s">
        <v>84</v>
      </c>
    </row>
    <row r="163" spans="1:65" s="2" customFormat="1" ht="16.5" customHeight="1">
      <c r="A163" s="33"/>
      <c r="B163" s="34"/>
      <c r="C163" s="186" t="s">
        <v>263</v>
      </c>
      <c r="D163" s="186" t="s">
        <v>135</v>
      </c>
      <c r="E163" s="187" t="s">
        <v>2270</v>
      </c>
      <c r="F163" s="188" t="s">
        <v>2271</v>
      </c>
      <c r="G163" s="189" t="s">
        <v>237</v>
      </c>
      <c r="H163" s="190">
        <v>4</v>
      </c>
      <c r="I163" s="191"/>
      <c r="J163" s="192">
        <f>ROUND(I163*H163,2)</f>
        <v>0</v>
      </c>
      <c r="K163" s="193"/>
      <c r="L163" s="38"/>
      <c r="M163" s="194" t="s">
        <v>1</v>
      </c>
      <c r="N163" s="195" t="s">
        <v>42</v>
      </c>
      <c r="O163" s="70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8" t="s">
        <v>153</v>
      </c>
      <c r="AT163" s="198" t="s">
        <v>135</v>
      </c>
      <c r="AU163" s="198" t="s">
        <v>84</v>
      </c>
      <c r="AY163" s="16" t="s">
        <v>132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6" t="s">
        <v>84</v>
      </c>
      <c r="BK163" s="199">
        <f>ROUND(I163*H163,2)</f>
        <v>0</v>
      </c>
      <c r="BL163" s="16" t="s">
        <v>153</v>
      </c>
      <c r="BM163" s="198" t="s">
        <v>269</v>
      </c>
    </row>
    <row r="164" spans="1:65" s="2" customFormat="1" ht="10">
      <c r="A164" s="33"/>
      <c r="B164" s="34"/>
      <c r="C164" s="35"/>
      <c r="D164" s="200" t="s">
        <v>141</v>
      </c>
      <c r="E164" s="35"/>
      <c r="F164" s="201" t="s">
        <v>2271</v>
      </c>
      <c r="G164" s="35"/>
      <c r="H164" s="35"/>
      <c r="I164" s="202"/>
      <c r="J164" s="35"/>
      <c r="K164" s="35"/>
      <c r="L164" s="38"/>
      <c r="M164" s="203"/>
      <c r="N164" s="204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141</v>
      </c>
      <c r="AU164" s="16" t="s">
        <v>84</v>
      </c>
    </row>
    <row r="165" spans="1:65" s="2" customFormat="1" ht="18">
      <c r="A165" s="33"/>
      <c r="B165" s="34"/>
      <c r="C165" s="35"/>
      <c r="D165" s="200" t="s">
        <v>142</v>
      </c>
      <c r="E165" s="35"/>
      <c r="F165" s="205" t="s">
        <v>2272</v>
      </c>
      <c r="G165" s="35"/>
      <c r="H165" s="35"/>
      <c r="I165" s="202"/>
      <c r="J165" s="35"/>
      <c r="K165" s="35"/>
      <c r="L165" s="38"/>
      <c r="M165" s="203"/>
      <c r="N165" s="204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142</v>
      </c>
      <c r="AU165" s="16" t="s">
        <v>84</v>
      </c>
    </row>
    <row r="166" spans="1:65" s="2" customFormat="1" ht="16.5" customHeight="1">
      <c r="A166" s="33"/>
      <c r="B166" s="34"/>
      <c r="C166" s="186" t="s">
        <v>178</v>
      </c>
      <c r="D166" s="186" t="s">
        <v>135</v>
      </c>
      <c r="E166" s="187" t="s">
        <v>2273</v>
      </c>
      <c r="F166" s="188" t="s">
        <v>2274</v>
      </c>
      <c r="G166" s="189" t="s">
        <v>237</v>
      </c>
      <c r="H166" s="190">
        <v>347</v>
      </c>
      <c r="I166" s="191"/>
      <c r="J166" s="192">
        <f>ROUND(I166*H166,2)</f>
        <v>0</v>
      </c>
      <c r="K166" s="193"/>
      <c r="L166" s="38"/>
      <c r="M166" s="194" t="s">
        <v>1</v>
      </c>
      <c r="N166" s="195" t="s">
        <v>42</v>
      </c>
      <c r="O166" s="70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8" t="s">
        <v>153</v>
      </c>
      <c r="AT166" s="198" t="s">
        <v>135</v>
      </c>
      <c r="AU166" s="198" t="s">
        <v>84</v>
      </c>
      <c r="AY166" s="16" t="s">
        <v>132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6" t="s">
        <v>84</v>
      </c>
      <c r="BK166" s="199">
        <f>ROUND(I166*H166,2)</f>
        <v>0</v>
      </c>
      <c r="BL166" s="16" t="s">
        <v>153</v>
      </c>
      <c r="BM166" s="198" t="s">
        <v>272</v>
      </c>
    </row>
    <row r="167" spans="1:65" s="2" customFormat="1" ht="10">
      <c r="A167" s="33"/>
      <c r="B167" s="34"/>
      <c r="C167" s="35"/>
      <c r="D167" s="200" t="s">
        <v>141</v>
      </c>
      <c r="E167" s="35"/>
      <c r="F167" s="201" t="s">
        <v>2274</v>
      </c>
      <c r="G167" s="35"/>
      <c r="H167" s="35"/>
      <c r="I167" s="202"/>
      <c r="J167" s="35"/>
      <c r="K167" s="35"/>
      <c r="L167" s="38"/>
      <c r="M167" s="203"/>
      <c r="N167" s="204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141</v>
      </c>
      <c r="AU167" s="16" t="s">
        <v>84</v>
      </c>
    </row>
    <row r="168" spans="1:65" s="2" customFormat="1" ht="18">
      <c r="A168" s="33"/>
      <c r="B168" s="34"/>
      <c r="C168" s="35"/>
      <c r="D168" s="200" t="s">
        <v>142</v>
      </c>
      <c r="E168" s="35"/>
      <c r="F168" s="205" t="s">
        <v>2272</v>
      </c>
      <c r="G168" s="35"/>
      <c r="H168" s="35"/>
      <c r="I168" s="202"/>
      <c r="J168" s="35"/>
      <c r="K168" s="35"/>
      <c r="L168" s="38"/>
      <c r="M168" s="203"/>
      <c r="N168" s="204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142</v>
      </c>
      <c r="AU168" s="16" t="s">
        <v>84</v>
      </c>
    </row>
    <row r="169" spans="1:65" s="12" customFormat="1" ht="25.9" customHeight="1">
      <c r="B169" s="170"/>
      <c r="C169" s="171"/>
      <c r="D169" s="172" t="s">
        <v>76</v>
      </c>
      <c r="E169" s="173" t="s">
        <v>1944</v>
      </c>
      <c r="F169" s="173" t="s">
        <v>1</v>
      </c>
      <c r="G169" s="171"/>
      <c r="H169" s="171"/>
      <c r="I169" s="174"/>
      <c r="J169" s="175">
        <f>BK169</f>
        <v>0</v>
      </c>
      <c r="K169" s="171"/>
      <c r="L169" s="176"/>
      <c r="M169" s="177"/>
      <c r="N169" s="178"/>
      <c r="O169" s="178"/>
      <c r="P169" s="179">
        <f>SUM(P170:P232)</f>
        <v>0</v>
      </c>
      <c r="Q169" s="178"/>
      <c r="R169" s="179">
        <f>SUM(R170:R232)</f>
        <v>0</v>
      </c>
      <c r="S169" s="178"/>
      <c r="T169" s="180">
        <f>SUM(T170:T232)</f>
        <v>0</v>
      </c>
      <c r="AR169" s="181" t="s">
        <v>84</v>
      </c>
      <c r="AT169" s="182" t="s">
        <v>76</v>
      </c>
      <c r="AU169" s="182" t="s">
        <v>77</v>
      </c>
      <c r="AY169" s="181" t="s">
        <v>132</v>
      </c>
      <c r="BK169" s="183">
        <f>SUM(BK170:BK232)</f>
        <v>0</v>
      </c>
    </row>
    <row r="170" spans="1:65" s="2" customFormat="1" ht="16.5" customHeight="1">
      <c r="A170" s="33"/>
      <c r="B170" s="34"/>
      <c r="C170" s="186" t="s">
        <v>8</v>
      </c>
      <c r="D170" s="186" t="s">
        <v>135</v>
      </c>
      <c r="E170" s="187" t="s">
        <v>2275</v>
      </c>
      <c r="F170" s="188" t="s">
        <v>2276</v>
      </c>
      <c r="G170" s="189" t="s">
        <v>237</v>
      </c>
      <c r="H170" s="190">
        <v>1</v>
      </c>
      <c r="I170" s="191"/>
      <c r="J170" s="192">
        <f>ROUND(I170*H170,2)</f>
        <v>0</v>
      </c>
      <c r="K170" s="193"/>
      <c r="L170" s="38"/>
      <c r="M170" s="194" t="s">
        <v>1</v>
      </c>
      <c r="N170" s="195" t="s">
        <v>42</v>
      </c>
      <c r="O170" s="70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8" t="s">
        <v>153</v>
      </c>
      <c r="AT170" s="198" t="s">
        <v>135</v>
      </c>
      <c r="AU170" s="198" t="s">
        <v>84</v>
      </c>
      <c r="AY170" s="16" t="s">
        <v>132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6" t="s">
        <v>84</v>
      </c>
      <c r="BK170" s="199">
        <f>ROUND(I170*H170,2)</f>
        <v>0</v>
      </c>
      <c r="BL170" s="16" t="s">
        <v>153</v>
      </c>
      <c r="BM170" s="198" t="s">
        <v>276</v>
      </c>
    </row>
    <row r="171" spans="1:65" s="2" customFormat="1" ht="10">
      <c r="A171" s="33"/>
      <c r="B171" s="34"/>
      <c r="C171" s="35"/>
      <c r="D171" s="200" t="s">
        <v>141</v>
      </c>
      <c r="E171" s="35"/>
      <c r="F171" s="201" t="s">
        <v>2276</v>
      </c>
      <c r="G171" s="35"/>
      <c r="H171" s="35"/>
      <c r="I171" s="202"/>
      <c r="J171" s="35"/>
      <c r="K171" s="35"/>
      <c r="L171" s="38"/>
      <c r="M171" s="203"/>
      <c r="N171" s="204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141</v>
      </c>
      <c r="AU171" s="16" t="s">
        <v>84</v>
      </c>
    </row>
    <row r="172" spans="1:65" s="2" customFormat="1" ht="18">
      <c r="A172" s="33"/>
      <c r="B172" s="34"/>
      <c r="C172" s="35"/>
      <c r="D172" s="200" t="s">
        <v>142</v>
      </c>
      <c r="E172" s="35"/>
      <c r="F172" s="205" t="s">
        <v>2277</v>
      </c>
      <c r="G172" s="35"/>
      <c r="H172" s="35"/>
      <c r="I172" s="202"/>
      <c r="J172" s="35"/>
      <c r="K172" s="35"/>
      <c r="L172" s="38"/>
      <c r="M172" s="203"/>
      <c r="N172" s="204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142</v>
      </c>
      <c r="AU172" s="16" t="s">
        <v>84</v>
      </c>
    </row>
    <row r="173" spans="1:65" s="2" customFormat="1" ht="16.5" customHeight="1">
      <c r="A173" s="33"/>
      <c r="B173" s="34"/>
      <c r="C173" s="186" t="s">
        <v>182</v>
      </c>
      <c r="D173" s="186" t="s">
        <v>135</v>
      </c>
      <c r="E173" s="187" t="s">
        <v>2278</v>
      </c>
      <c r="F173" s="188" t="s">
        <v>2279</v>
      </c>
      <c r="G173" s="189" t="s">
        <v>237</v>
      </c>
      <c r="H173" s="190">
        <v>3</v>
      </c>
      <c r="I173" s="191"/>
      <c r="J173" s="192">
        <f>ROUND(I173*H173,2)</f>
        <v>0</v>
      </c>
      <c r="K173" s="193"/>
      <c r="L173" s="38"/>
      <c r="M173" s="194" t="s">
        <v>1</v>
      </c>
      <c r="N173" s="195" t="s">
        <v>42</v>
      </c>
      <c r="O173" s="70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8" t="s">
        <v>153</v>
      </c>
      <c r="AT173" s="198" t="s">
        <v>135</v>
      </c>
      <c r="AU173" s="198" t="s">
        <v>84</v>
      </c>
      <c r="AY173" s="16" t="s">
        <v>132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6" t="s">
        <v>84</v>
      </c>
      <c r="BK173" s="199">
        <f>ROUND(I173*H173,2)</f>
        <v>0</v>
      </c>
      <c r="BL173" s="16" t="s">
        <v>153</v>
      </c>
      <c r="BM173" s="198" t="s">
        <v>280</v>
      </c>
    </row>
    <row r="174" spans="1:65" s="2" customFormat="1" ht="10">
      <c r="A174" s="33"/>
      <c r="B174" s="34"/>
      <c r="C174" s="35"/>
      <c r="D174" s="200" t="s">
        <v>141</v>
      </c>
      <c r="E174" s="35"/>
      <c r="F174" s="201" t="s">
        <v>2279</v>
      </c>
      <c r="G174" s="35"/>
      <c r="H174" s="35"/>
      <c r="I174" s="202"/>
      <c r="J174" s="35"/>
      <c r="K174" s="35"/>
      <c r="L174" s="38"/>
      <c r="M174" s="203"/>
      <c r="N174" s="204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141</v>
      </c>
      <c r="AU174" s="16" t="s">
        <v>84</v>
      </c>
    </row>
    <row r="175" spans="1:65" s="2" customFormat="1" ht="18">
      <c r="A175" s="33"/>
      <c r="B175" s="34"/>
      <c r="C175" s="35"/>
      <c r="D175" s="200" t="s">
        <v>142</v>
      </c>
      <c r="E175" s="35"/>
      <c r="F175" s="205" t="s">
        <v>2280</v>
      </c>
      <c r="G175" s="35"/>
      <c r="H175" s="35"/>
      <c r="I175" s="202"/>
      <c r="J175" s="35"/>
      <c r="K175" s="35"/>
      <c r="L175" s="38"/>
      <c r="M175" s="203"/>
      <c r="N175" s="204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142</v>
      </c>
      <c r="AU175" s="16" t="s">
        <v>84</v>
      </c>
    </row>
    <row r="176" spans="1:65" s="2" customFormat="1" ht="21.75" customHeight="1">
      <c r="A176" s="33"/>
      <c r="B176" s="34"/>
      <c r="C176" s="186" t="s">
        <v>277</v>
      </c>
      <c r="D176" s="186" t="s">
        <v>135</v>
      </c>
      <c r="E176" s="187" t="s">
        <v>2281</v>
      </c>
      <c r="F176" s="188" t="s">
        <v>2282</v>
      </c>
      <c r="G176" s="189" t="s">
        <v>237</v>
      </c>
      <c r="H176" s="190">
        <v>15</v>
      </c>
      <c r="I176" s="191"/>
      <c r="J176" s="192">
        <f>ROUND(I176*H176,2)</f>
        <v>0</v>
      </c>
      <c r="K176" s="193"/>
      <c r="L176" s="38"/>
      <c r="M176" s="194" t="s">
        <v>1</v>
      </c>
      <c r="N176" s="195" t="s">
        <v>42</v>
      </c>
      <c r="O176" s="70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8" t="s">
        <v>153</v>
      </c>
      <c r="AT176" s="198" t="s">
        <v>135</v>
      </c>
      <c r="AU176" s="198" t="s">
        <v>84</v>
      </c>
      <c r="AY176" s="16" t="s">
        <v>132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6" t="s">
        <v>84</v>
      </c>
      <c r="BK176" s="199">
        <f>ROUND(I176*H176,2)</f>
        <v>0</v>
      </c>
      <c r="BL176" s="16" t="s">
        <v>153</v>
      </c>
      <c r="BM176" s="198" t="s">
        <v>283</v>
      </c>
    </row>
    <row r="177" spans="1:65" s="2" customFormat="1" ht="10">
      <c r="A177" s="33"/>
      <c r="B177" s="34"/>
      <c r="C177" s="35"/>
      <c r="D177" s="200" t="s">
        <v>141</v>
      </c>
      <c r="E177" s="35"/>
      <c r="F177" s="201" t="s">
        <v>2282</v>
      </c>
      <c r="G177" s="35"/>
      <c r="H177" s="35"/>
      <c r="I177" s="202"/>
      <c r="J177" s="35"/>
      <c r="K177" s="35"/>
      <c r="L177" s="38"/>
      <c r="M177" s="203"/>
      <c r="N177" s="204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141</v>
      </c>
      <c r="AU177" s="16" t="s">
        <v>84</v>
      </c>
    </row>
    <row r="178" spans="1:65" s="2" customFormat="1" ht="18">
      <c r="A178" s="33"/>
      <c r="B178" s="34"/>
      <c r="C178" s="35"/>
      <c r="D178" s="200" t="s">
        <v>142</v>
      </c>
      <c r="E178" s="35"/>
      <c r="F178" s="205" t="s">
        <v>1947</v>
      </c>
      <c r="G178" s="35"/>
      <c r="H178" s="35"/>
      <c r="I178" s="202"/>
      <c r="J178" s="35"/>
      <c r="K178" s="35"/>
      <c r="L178" s="38"/>
      <c r="M178" s="203"/>
      <c r="N178" s="204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142</v>
      </c>
      <c r="AU178" s="16" t="s">
        <v>84</v>
      </c>
    </row>
    <row r="179" spans="1:65" s="2" customFormat="1" ht="24.15" customHeight="1">
      <c r="A179" s="33"/>
      <c r="B179" s="34"/>
      <c r="C179" s="186" t="s">
        <v>187</v>
      </c>
      <c r="D179" s="186" t="s">
        <v>135</v>
      </c>
      <c r="E179" s="187" t="s">
        <v>2283</v>
      </c>
      <c r="F179" s="188" t="s">
        <v>2284</v>
      </c>
      <c r="G179" s="189" t="s">
        <v>237</v>
      </c>
      <c r="H179" s="190">
        <v>15</v>
      </c>
      <c r="I179" s="191"/>
      <c r="J179" s="192">
        <f>ROUND(I179*H179,2)</f>
        <v>0</v>
      </c>
      <c r="K179" s="193"/>
      <c r="L179" s="38"/>
      <c r="M179" s="194" t="s">
        <v>1</v>
      </c>
      <c r="N179" s="195" t="s">
        <v>42</v>
      </c>
      <c r="O179" s="70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8" t="s">
        <v>153</v>
      </c>
      <c r="AT179" s="198" t="s">
        <v>135</v>
      </c>
      <c r="AU179" s="198" t="s">
        <v>84</v>
      </c>
      <c r="AY179" s="16" t="s">
        <v>132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6" t="s">
        <v>84</v>
      </c>
      <c r="BK179" s="199">
        <f>ROUND(I179*H179,2)</f>
        <v>0</v>
      </c>
      <c r="BL179" s="16" t="s">
        <v>153</v>
      </c>
      <c r="BM179" s="198" t="s">
        <v>288</v>
      </c>
    </row>
    <row r="180" spans="1:65" s="2" customFormat="1" ht="10">
      <c r="A180" s="33"/>
      <c r="B180" s="34"/>
      <c r="C180" s="35"/>
      <c r="D180" s="200" t="s">
        <v>141</v>
      </c>
      <c r="E180" s="35"/>
      <c r="F180" s="201" t="s">
        <v>2284</v>
      </c>
      <c r="G180" s="35"/>
      <c r="H180" s="35"/>
      <c r="I180" s="202"/>
      <c r="J180" s="35"/>
      <c r="K180" s="35"/>
      <c r="L180" s="38"/>
      <c r="M180" s="203"/>
      <c r="N180" s="204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141</v>
      </c>
      <c r="AU180" s="16" t="s">
        <v>84</v>
      </c>
    </row>
    <row r="181" spans="1:65" s="2" customFormat="1" ht="18">
      <c r="A181" s="33"/>
      <c r="B181" s="34"/>
      <c r="C181" s="35"/>
      <c r="D181" s="200" t="s">
        <v>142</v>
      </c>
      <c r="E181" s="35"/>
      <c r="F181" s="205" t="s">
        <v>1947</v>
      </c>
      <c r="G181" s="35"/>
      <c r="H181" s="35"/>
      <c r="I181" s="202"/>
      <c r="J181" s="35"/>
      <c r="K181" s="35"/>
      <c r="L181" s="38"/>
      <c r="M181" s="203"/>
      <c r="N181" s="204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142</v>
      </c>
      <c r="AU181" s="16" t="s">
        <v>84</v>
      </c>
    </row>
    <row r="182" spans="1:65" s="2" customFormat="1" ht="16.5" customHeight="1">
      <c r="A182" s="33"/>
      <c r="B182" s="34"/>
      <c r="C182" s="186" t="s">
        <v>285</v>
      </c>
      <c r="D182" s="186" t="s">
        <v>135</v>
      </c>
      <c r="E182" s="187" t="s">
        <v>2285</v>
      </c>
      <c r="F182" s="188" t="s">
        <v>2286</v>
      </c>
      <c r="G182" s="189" t="s">
        <v>1959</v>
      </c>
      <c r="H182" s="190">
        <v>8.67</v>
      </c>
      <c r="I182" s="191"/>
      <c r="J182" s="192">
        <f>ROUND(I182*H182,2)</f>
        <v>0</v>
      </c>
      <c r="K182" s="193"/>
      <c r="L182" s="38"/>
      <c r="M182" s="194" t="s">
        <v>1</v>
      </c>
      <c r="N182" s="195" t="s">
        <v>42</v>
      </c>
      <c r="O182" s="70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8" t="s">
        <v>153</v>
      </c>
      <c r="AT182" s="198" t="s">
        <v>135</v>
      </c>
      <c r="AU182" s="198" t="s">
        <v>84</v>
      </c>
      <c r="AY182" s="16" t="s">
        <v>132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6" t="s">
        <v>84</v>
      </c>
      <c r="BK182" s="199">
        <f>ROUND(I182*H182,2)</f>
        <v>0</v>
      </c>
      <c r="BL182" s="16" t="s">
        <v>153</v>
      </c>
      <c r="BM182" s="198" t="s">
        <v>291</v>
      </c>
    </row>
    <row r="183" spans="1:65" s="2" customFormat="1" ht="10">
      <c r="A183" s="33"/>
      <c r="B183" s="34"/>
      <c r="C183" s="35"/>
      <c r="D183" s="200" t="s">
        <v>141</v>
      </c>
      <c r="E183" s="35"/>
      <c r="F183" s="201" t="s">
        <v>2286</v>
      </c>
      <c r="G183" s="35"/>
      <c r="H183" s="35"/>
      <c r="I183" s="202"/>
      <c r="J183" s="35"/>
      <c r="K183" s="35"/>
      <c r="L183" s="38"/>
      <c r="M183" s="203"/>
      <c r="N183" s="204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141</v>
      </c>
      <c r="AU183" s="16" t="s">
        <v>84</v>
      </c>
    </row>
    <row r="184" spans="1:65" s="2" customFormat="1" ht="18">
      <c r="A184" s="33"/>
      <c r="B184" s="34"/>
      <c r="C184" s="35"/>
      <c r="D184" s="200" t="s">
        <v>142</v>
      </c>
      <c r="E184" s="35"/>
      <c r="F184" s="205" t="s">
        <v>2287</v>
      </c>
      <c r="G184" s="35"/>
      <c r="H184" s="35"/>
      <c r="I184" s="202"/>
      <c r="J184" s="35"/>
      <c r="K184" s="35"/>
      <c r="L184" s="38"/>
      <c r="M184" s="203"/>
      <c r="N184" s="204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142</v>
      </c>
      <c r="AU184" s="16" t="s">
        <v>84</v>
      </c>
    </row>
    <row r="185" spans="1:65" s="2" customFormat="1" ht="16.5" customHeight="1">
      <c r="A185" s="33"/>
      <c r="B185" s="34"/>
      <c r="C185" s="186" t="s">
        <v>191</v>
      </c>
      <c r="D185" s="186" t="s">
        <v>135</v>
      </c>
      <c r="E185" s="187" t="s">
        <v>2288</v>
      </c>
      <c r="F185" s="188" t="s">
        <v>2289</v>
      </c>
      <c r="G185" s="189" t="s">
        <v>1959</v>
      </c>
      <c r="H185" s="190">
        <v>605.81799999999998</v>
      </c>
      <c r="I185" s="191"/>
      <c r="J185" s="192">
        <f>ROUND(I185*H185,2)</f>
        <v>0</v>
      </c>
      <c r="K185" s="193"/>
      <c r="L185" s="38"/>
      <c r="M185" s="194" t="s">
        <v>1</v>
      </c>
      <c r="N185" s="195" t="s">
        <v>42</v>
      </c>
      <c r="O185" s="70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8" t="s">
        <v>153</v>
      </c>
      <c r="AT185" s="198" t="s">
        <v>135</v>
      </c>
      <c r="AU185" s="198" t="s">
        <v>84</v>
      </c>
      <c r="AY185" s="16" t="s">
        <v>132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6" t="s">
        <v>84</v>
      </c>
      <c r="BK185" s="199">
        <f>ROUND(I185*H185,2)</f>
        <v>0</v>
      </c>
      <c r="BL185" s="16" t="s">
        <v>153</v>
      </c>
      <c r="BM185" s="198" t="s">
        <v>294</v>
      </c>
    </row>
    <row r="186" spans="1:65" s="2" customFormat="1" ht="10">
      <c r="A186" s="33"/>
      <c r="B186" s="34"/>
      <c r="C186" s="35"/>
      <c r="D186" s="200" t="s">
        <v>141</v>
      </c>
      <c r="E186" s="35"/>
      <c r="F186" s="201" t="s">
        <v>2289</v>
      </c>
      <c r="G186" s="35"/>
      <c r="H186" s="35"/>
      <c r="I186" s="202"/>
      <c r="J186" s="35"/>
      <c r="K186" s="35"/>
      <c r="L186" s="38"/>
      <c r="M186" s="203"/>
      <c r="N186" s="204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141</v>
      </c>
      <c r="AU186" s="16" t="s">
        <v>84</v>
      </c>
    </row>
    <row r="187" spans="1:65" s="2" customFormat="1" ht="18">
      <c r="A187" s="33"/>
      <c r="B187" s="34"/>
      <c r="C187" s="35"/>
      <c r="D187" s="200" t="s">
        <v>142</v>
      </c>
      <c r="E187" s="35"/>
      <c r="F187" s="205" t="s">
        <v>2287</v>
      </c>
      <c r="G187" s="35"/>
      <c r="H187" s="35"/>
      <c r="I187" s="202"/>
      <c r="J187" s="35"/>
      <c r="K187" s="35"/>
      <c r="L187" s="38"/>
      <c r="M187" s="203"/>
      <c r="N187" s="204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142</v>
      </c>
      <c r="AU187" s="16" t="s">
        <v>84</v>
      </c>
    </row>
    <row r="188" spans="1:65" s="2" customFormat="1" ht="16.5" customHeight="1">
      <c r="A188" s="33"/>
      <c r="B188" s="34"/>
      <c r="C188" s="186" t="s">
        <v>7</v>
      </c>
      <c r="D188" s="186" t="s">
        <v>135</v>
      </c>
      <c r="E188" s="187" t="s">
        <v>2290</v>
      </c>
      <c r="F188" s="188" t="s">
        <v>2291</v>
      </c>
      <c r="G188" s="189" t="s">
        <v>1959</v>
      </c>
      <c r="H188" s="190">
        <v>36.701999999999998</v>
      </c>
      <c r="I188" s="191"/>
      <c r="J188" s="192">
        <f>ROUND(I188*H188,2)</f>
        <v>0</v>
      </c>
      <c r="K188" s="193"/>
      <c r="L188" s="38"/>
      <c r="M188" s="194" t="s">
        <v>1</v>
      </c>
      <c r="N188" s="195" t="s">
        <v>42</v>
      </c>
      <c r="O188" s="70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8" t="s">
        <v>153</v>
      </c>
      <c r="AT188" s="198" t="s">
        <v>135</v>
      </c>
      <c r="AU188" s="198" t="s">
        <v>84</v>
      </c>
      <c r="AY188" s="16" t="s">
        <v>132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6" t="s">
        <v>84</v>
      </c>
      <c r="BK188" s="199">
        <f>ROUND(I188*H188,2)</f>
        <v>0</v>
      </c>
      <c r="BL188" s="16" t="s">
        <v>153</v>
      </c>
      <c r="BM188" s="198" t="s">
        <v>298</v>
      </c>
    </row>
    <row r="189" spans="1:65" s="2" customFormat="1" ht="10">
      <c r="A189" s="33"/>
      <c r="B189" s="34"/>
      <c r="C189" s="35"/>
      <c r="D189" s="200" t="s">
        <v>141</v>
      </c>
      <c r="E189" s="35"/>
      <c r="F189" s="201" t="s">
        <v>2291</v>
      </c>
      <c r="G189" s="35"/>
      <c r="H189" s="35"/>
      <c r="I189" s="202"/>
      <c r="J189" s="35"/>
      <c r="K189" s="35"/>
      <c r="L189" s="38"/>
      <c r="M189" s="203"/>
      <c r="N189" s="204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141</v>
      </c>
      <c r="AU189" s="16" t="s">
        <v>84</v>
      </c>
    </row>
    <row r="190" spans="1:65" s="2" customFormat="1" ht="18">
      <c r="A190" s="33"/>
      <c r="B190" s="34"/>
      <c r="C190" s="35"/>
      <c r="D190" s="200" t="s">
        <v>142</v>
      </c>
      <c r="E190" s="35"/>
      <c r="F190" s="205" t="s">
        <v>2287</v>
      </c>
      <c r="G190" s="35"/>
      <c r="H190" s="35"/>
      <c r="I190" s="202"/>
      <c r="J190" s="35"/>
      <c r="K190" s="35"/>
      <c r="L190" s="38"/>
      <c r="M190" s="203"/>
      <c r="N190" s="204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142</v>
      </c>
      <c r="AU190" s="16" t="s">
        <v>84</v>
      </c>
    </row>
    <row r="191" spans="1:65" s="2" customFormat="1" ht="16.5" customHeight="1">
      <c r="A191" s="33"/>
      <c r="B191" s="34"/>
      <c r="C191" s="186" t="s">
        <v>259</v>
      </c>
      <c r="D191" s="186" t="s">
        <v>135</v>
      </c>
      <c r="E191" s="187" t="s">
        <v>2292</v>
      </c>
      <c r="F191" s="188" t="s">
        <v>2293</v>
      </c>
      <c r="G191" s="189" t="s">
        <v>1959</v>
      </c>
      <c r="H191" s="190">
        <v>2</v>
      </c>
      <c r="I191" s="191"/>
      <c r="J191" s="192">
        <f>ROUND(I191*H191,2)</f>
        <v>0</v>
      </c>
      <c r="K191" s="193"/>
      <c r="L191" s="38"/>
      <c r="M191" s="194" t="s">
        <v>1</v>
      </c>
      <c r="N191" s="195" t="s">
        <v>42</v>
      </c>
      <c r="O191" s="70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8" t="s">
        <v>153</v>
      </c>
      <c r="AT191" s="198" t="s">
        <v>135</v>
      </c>
      <c r="AU191" s="198" t="s">
        <v>84</v>
      </c>
      <c r="AY191" s="16" t="s">
        <v>132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6" t="s">
        <v>84</v>
      </c>
      <c r="BK191" s="199">
        <f>ROUND(I191*H191,2)</f>
        <v>0</v>
      </c>
      <c r="BL191" s="16" t="s">
        <v>153</v>
      </c>
      <c r="BM191" s="198" t="s">
        <v>302</v>
      </c>
    </row>
    <row r="192" spans="1:65" s="2" customFormat="1" ht="10">
      <c r="A192" s="33"/>
      <c r="B192" s="34"/>
      <c r="C192" s="35"/>
      <c r="D192" s="200" t="s">
        <v>141</v>
      </c>
      <c r="E192" s="35"/>
      <c r="F192" s="201" t="s">
        <v>2293</v>
      </c>
      <c r="G192" s="35"/>
      <c r="H192" s="35"/>
      <c r="I192" s="202"/>
      <c r="J192" s="35"/>
      <c r="K192" s="35"/>
      <c r="L192" s="38"/>
      <c r="M192" s="203"/>
      <c r="N192" s="204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141</v>
      </c>
      <c r="AU192" s="16" t="s">
        <v>84</v>
      </c>
    </row>
    <row r="193" spans="1:65" s="2" customFormat="1" ht="18">
      <c r="A193" s="33"/>
      <c r="B193" s="34"/>
      <c r="C193" s="35"/>
      <c r="D193" s="200" t="s">
        <v>142</v>
      </c>
      <c r="E193" s="35"/>
      <c r="F193" s="205" t="s">
        <v>2287</v>
      </c>
      <c r="G193" s="35"/>
      <c r="H193" s="35"/>
      <c r="I193" s="202"/>
      <c r="J193" s="35"/>
      <c r="K193" s="35"/>
      <c r="L193" s="38"/>
      <c r="M193" s="203"/>
      <c r="N193" s="204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142</v>
      </c>
      <c r="AU193" s="16" t="s">
        <v>84</v>
      </c>
    </row>
    <row r="194" spans="1:65" s="2" customFormat="1" ht="16.5" customHeight="1">
      <c r="A194" s="33"/>
      <c r="B194" s="34"/>
      <c r="C194" s="186" t="s">
        <v>299</v>
      </c>
      <c r="D194" s="186" t="s">
        <v>135</v>
      </c>
      <c r="E194" s="187" t="s">
        <v>2294</v>
      </c>
      <c r="F194" s="188" t="s">
        <v>2295</v>
      </c>
      <c r="G194" s="189" t="s">
        <v>1959</v>
      </c>
      <c r="H194" s="190">
        <v>63.792000000000002</v>
      </c>
      <c r="I194" s="191"/>
      <c r="J194" s="192">
        <f>ROUND(I194*H194,2)</f>
        <v>0</v>
      </c>
      <c r="K194" s="193"/>
      <c r="L194" s="38"/>
      <c r="M194" s="194" t="s">
        <v>1</v>
      </c>
      <c r="N194" s="195" t="s">
        <v>42</v>
      </c>
      <c r="O194" s="70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8" t="s">
        <v>153</v>
      </c>
      <c r="AT194" s="198" t="s">
        <v>135</v>
      </c>
      <c r="AU194" s="198" t="s">
        <v>84</v>
      </c>
      <c r="AY194" s="16" t="s">
        <v>132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6" t="s">
        <v>84</v>
      </c>
      <c r="BK194" s="199">
        <f>ROUND(I194*H194,2)</f>
        <v>0</v>
      </c>
      <c r="BL194" s="16" t="s">
        <v>153</v>
      </c>
      <c r="BM194" s="198" t="s">
        <v>306</v>
      </c>
    </row>
    <row r="195" spans="1:65" s="2" customFormat="1" ht="10">
      <c r="A195" s="33"/>
      <c r="B195" s="34"/>
      <c r="C195" s="35"/>
      <c r="D195" s="200" t="s">
        <v>141</v>
      </c>
      <c r="E195" s="35"/>
      <c r="F195" s="201" t="s">
        <v>2295</v>
      </c>
      <c r="G195" s="35"/>
      <c r="H195" s="35"/>
      <c r="I195" s="202"/>
      <c r="J195" s="35"/>
      <c r="K195" s="35"/>
      <c r="L195" s="38"/>
      <c r="M195" s="203"/>
      <c r="N195" s="204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141</v>
      </c>
      <c r="AU195" s="16" t="s">
        <v>84</v>
      </c>
    </row>
    <row r="196" spans="1:65" s="2" customFormat="1" ht="18">
      <c r="A196" s="33"/>
      <c r="B196" s="34"/>
      <c r="C196" s="35"/>
      <c r="D196" s="200" t="s">
        <v>142</v>
      </c>
      <c r="E196" s="35"/>
      <c r="F196" s="205" t="s">
        <v>2287</v>
      </c>
      <c r="G196" s="35"/>
      <c r="H196" s="35"/>
      <c r="I196" s="202"/>
      <c r="J196" s="35"/>
      <c r="K196" s="35"/>
      <c r="L196" s="38"/>
      <c r="M196" s="203"/>
      <c r="N196" s="204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142</v>
      </c>
      <c r="AU196" s="16" t="s">
        <v>84</v>
      </c>
    </row>
    <row r="197" spans="1:65" s="2" customFormat="1" ht="16.5" customHeight="1">
      <c r="A197" s="33"/>
      <c r="B197" s="34"/>
      <c r="C197" s="186" t="s">
        <v>262</v>
      </c>
      <c r="D197" s="186" t="s">
        <v>135</v>
      </c>
      <c r="E197" s="187" t="s">
        <v>2296</v>
      </c>
      <c r="F197" s="188" t="s">
        <v>2297</v>
      </c>
      <c r="G197" s="189" t="s">
        <v>237</v>
      </c>
      <c r="H197" s="190">
        <v>15</v>
      </c>
      <c r="I197" s="191"/>
      <c r="J197" s="192">
        <f>ROUND(I197*H197,2)</f>
        <v>0</v>
      </c>
      <c r="K197" s="193"/>
      <c r="L197" s="38"/>
      <c r="M197" s="194" t="s">
        <v>1</v>
      </c>
      <c r="N197" s="195" t="s">
        <v>42</v>
      </c>
      <c r="O197" s="70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8" t="s">
        <v>153</v>
      </c>
      <c r="AT197" s="198" t="s">
        <v>135</v>
      </c>
      <c r="AU197" s="198" t="s">
        <v>84</v>
      </c>
      <c r="AY197" s="16" t="s">
        <v>132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6" t="s">
        <v>84</v>
      </c>
      <c r="BK197" s="199">
        <f>ROUND(I197*H197,2)</f>
        <v>0</v>
      </c>
      <c r="BL197" s="16" t="s">
        <v>153</v>
      </c>
      <c r="BM197" s="198" t="s">
        <v>311</v>
      </c>
    </row>
    <row r="198" spans="1:65" s="2" customFormat="1" ht="10">
      <c r="A198" s="33"/>
      <c r="B198" s="34"/>
      <c r="C198" s="35"/>
      <c r="D198" s="200" t="s">
        <v>141</v>
      </c>
      <c r="E198" s="35"/>
      <c r="F198" s="201" t="s">
        <v>2297</v>
      </c>
      <c r="G198" s="35"/>
      <c r="H198" s="35"/>
      <c r="I198" s="202"/>
      <c r="J198" s="35"/>
      <c r="K198" s="35"/>
      <c r="L198" s="38"/>
      <c r="M198" s="203"/>
      <c r="N198" s="204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141</v>
      </c>
      <c r="AU198" s="16" t="s">
        <v>84</v>
      </c>
    </row>
    <row r="199" spans="1:65" s="2" customFormat="1" ht="18">
      <c r="A199" s="33"/>
      <c r="B199" s="34"/>
      <c r="C199" s="35"/>
      <c r="D199" s="200" t="s">
        <v>142</v>
      </c>
      <c r="E199" s="35"/>
      <c r="F199" s="205" t="s">
        <v>2298</v>
      </c>
      <c r="G199" s="35"/>
      <c r="H199" s="35"/>
      <c r="I199" s="202"/>
      <c r="J199" s="35"/>
      <c r="K199" s="35"/>
      <c r="L199" s="38"/>
      <c r="M199" s="203"/>
      <c r="N199" s="204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142</v>
      </c>
      <c r="AU199" s="16" t="s">
        <v>84</v>
      </c>
    </row>
    <row r="200" spans="1:65" s="2" customFormat="1" ht="16.5" customHeight="1">
      <c r="A200" s="33"/>
      <c r="B200" s="34"/>
      <c r="C200" s="186" t="s">
        <v>308</v>
      </c>
      <c r="D200" s="186" t="s">
        <v>135</v>
      </c>
      <c r="E200" s="187" t="s">
        <v>2299</v>
      </c>
      <c r="F200" s="188" t="s">
        <v>2300</v>
      </c>
      <c r="G200" s="189" t="s">
        <v>237</v>
      </c>
      <c r="H200" s="190">
        <v>3</v>
      </c>
      <c r="I200" s="191"/>
      <c r="J200" s="192">
        <f>ROUND(I200*H200,2)</f>
        <v>0</v>
      </c>
      <c r="K200" s="193"/>
      <c r="L200" s="38"/>
      <c r="M200" s="194" t="s">
        <v>1</v>
      </c>
      <c r="N200" s="195" t="s">
        <v>42</v>
      </c>
      <c r="O200" s="70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8" t="s">
        <v>153</v>
      </c>
      <c r="AT200" s="198" t="s">
        <v>135</v>
      </c>
      <c r="AU200" s="198" t="s">
        <v>84</v>
      </c>
      <c r="AY200" s="16" t="s">
        <v>132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6" t="s">
        <v>84</v>
      </c>
      <c r="BK200" s="199">
        <f>ROUND(I200*H200,2)</f>
        <v>0</v>
      </c>
      <c r="BL200" s="16" t="s">
        <v>153</v>
      </c>
      <c r="BM200" s="198" t="s">
        <v>314</v>
      </c>
    </row>
    <row r="201" spans="1:65" s="2" customFormat="1" ht="10">
      <c r="A201" s="33"/>
      <c r="B201" s="34"/>
      <c r="C201" s="35"/>
      <c r="D201" s="200" t="s">
        <v>141</v>
      </c>
      <c r="E201" s="35"/>
      <c r="F201" s="201" t="s">
        <v>2300</v>
      </c>
      <c r="G201" s="35"/>
      <c r="H201" s="35"/>
      <c r="I201" s="202"/>
      <c r="J201" s="35"/>
      <c r="K201" s="35"/>
      <c r="L201" s="38"/>
      <c r="M201" s="203"/>
      <c r="N201" s="204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141</v>
      </c>
      <c r="AU201" s="16" t="s">
        <v>84</v>
      </c>
    </row>
    <row r="202" spans="1:65" s="2" customFormat="1" ht="18">
      <c r="A202" s="33"/>
      <c r="B202" s="34"/>
      <c r="C202" s="35"/>
      <c r="D202" s="200" t="s">
        <v>142</v>
      </c>
      <c r="E202" s="35"/>
      <c r="F202" s="205" t="s">
        <v>2298</v>
      </c>
      <c r="G202" s="35"/>
      <c r="H202" s="35"/>
      <c r="I202" s="202"/>
      <c r="J202" s="35"/>
      <c r="K202" s="35"/>
      <c r="L202" s="38"/>
      <c r="M202" s="203"/>
      <c r="N202" s="204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142</v>
      </c>
      <c r="AU202" s="16" t="s">
        <v>84</v>
      </c>
    </row>
    <row r="203" spans="1:65" s="2" customFormat="1" ht="16.5" customHeight="1">
      <c r="A203" s="33"/>
      <c r="B203" s="34"/>
      <c r="C203" s="186" t="s">
        <v>266</v>
      </c>
      <c r="D203" s="186" t="s">
        <v>135</v>
      </c>
      <c r="E203" s="187" t="s">
        <v>2301</v>
      </c>
      <c r="F203" s="188" t="s">
        <v>2302</v>
      </c>
      <c r="G203" s="189" t="s">
        <v>237</v>
      </c>
      <c r="H203" s="190">
        <v>15</v>
      </c>
      <c r="I203" s="191"/>
      <c r="J203" s="192">
        <f>ROUND(I203*H203,2)</f>
        <v>0</v>
      </c>
      <c r="K203" s="193"/>
      <c r="L203" s="38"/>
      <c r="M203" s="194" t="s">
        <v>1</v>
      </c>
      <c r="N203" s="195" t="s">
        <v>42</v>
      </c>
      <c r="O203" s="70"/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8" t="s">
        <v>153</v>
      </c>
      <c r="AT203" s="198" t="s">
        <v>135</v>
      </c>
      <c r="AU203" s="198" t="s">
        <v>84</v>
      </c>
      <c r="AY203" s="16" t="s">
        <v>132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6" t="s">
        <v>84</v>
      </c>
      <c r="BK203" s="199">
        <f>ROUND(I203*H203,2)</f>
        <v>0</v>
      </c>
      <c r="BL203" s="16" t="s">
        <v>153</v>
      </c>
      <c r="BM203" s="198" t="s">
        <v>319</v>
      </c>
    </row>
    <row r="204" spans="1:65" s="2" customFormat="1" ht="10">
      <c r="A204" s="33"/>
      <c r="B204" s="34"/>
      <c r="C204" s="35"/>
      <c r="D204" s="200" t="s">
        <v>141</v>
      </c>
      <c r="E204" s="35"/>
      <c r="F204" s="201" t="s">
        <v>2302</v>
      </c>
      <c r="G204" s="35"/>
      <c r="H204" s="35"/>
      <c r="I204" s="202"/>
      <c r="J204" s="35"/>
      <c r="K204" s="35"/>
      <c r="L204" s="38"/>
      <c r="M204" s="203"/>
      <c r="N204" s="204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141</v>
      </c>
      <c r="AU204" s="16" t="s">
        <v>84</v>
      </c>
    </row>
    <row r="205" spans="1:65" s="2" customFormat="1" ht="18">
      <c r="A205" s="33"/>
      <c r="B205" s="34"/>
      <c r="C205" s="35"/>
      <c r="D205" s="200" t="s">
        <v>142</v>
      </c>
      <c r="E205" s="35"/>
      <c r="F205" s="205" t="s">
        <v>2298</v>
      </c>
      <c r="G205" s="35"/>
      <c r="H205" s="35"/>
      <c r="I205" s="202"/>
      <c r="J205" s="35"/>
      <c r="K205" s="35"/>
      <c r="L205" s="38"/>
      <c r="M205" s="203"/>
      <c r="N205" s="204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142</v>
      </c>
      <c r="AU205" s="16" t="s">
        <v>84</v>
      </c>
    </row>
    <row r="206" spans="1:65" s="2" customFormat="1" ht="16.5" customHeight="1">
      <c r="A206" s="33"/>
      <c r="B206" s="34"/>
      <c r="C206" s="186" t="s">
        <v>316</v>
      </c>
      <c r="D206" s="186" t="s">
        <v>135</v>
      </c>
      <c r="E206" s="187" t="s">
        <v>2303</v>
      </c>
      <c r="F206" s="188" t="s">
        <v>2304</v>
      </c>
      <c r="G206" s="189" t="s">
        <v>237</v>
      </c>
      <c r="H206" s="190">
        <v>337</v>
      </c>
      <c r="I206" s="191"/>
      <c r="J206" s="192">
        <f>ROUND(I206*H206,2)</f>
        <v>0</v>
      </c>
      <c r="K206" s="193"/>
      <c r="L206" s="38"/>
      <c r="M206" s="194" t="s">
        <v>1</v>
      </c>
      <c r="N206" s="195" t="s">
        <v>42</v>
      </c>
      <c r="O206" s="70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8" t="s">
        <v>153</v>
      </c>
      <c r="AT206" s="198" t="s">
        <v>135</v>
      </c>
      <c r="AU206" s="198" t="s">
        <v>84</v>
      </c>
      <c r="AY206" s="16" t="s">
        <v>132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6" t="s">
        <v>84</v>
      </c>
      <c r="BK206" s="199">
        <f>ROUND(I206*H206,2)</f>
        <v>0</v>
      </c>
      <c r="BL206" s="16" t="s">
        <v>153</v>
      </c>
      <c r="BM206" s="198" t="s">
        <v>323</v>
      </c>
    </row>
    <row r="207" spans="1:65" s="2" customFormat="1" ht="10">
      <c r="A207" s="33"/>
      <c r="B207" s="34"/>
      <c r="C207" s="35"/>
      <c r="D207" s="200" t="s">
        <v>141</v>
      </c>
      <c r="E207" s="35"/>
      <c r="F207" s="201" t="s">
        <v>2304</v>
      </c>
      <c r="G207" s="35"/>
      <c r="H207" s="35"/>
      <c r="I207" s="202"/>
      <c r="J207" s="35"/>
      <c r="K207" s="35"/>
      <c r="L207" s="38"/>
      <c r="M207" s="203"/>
      <c r="N207" s="204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141</v>
      </c>
      <c r="AU207" s="16" t="s">
        <v>84</v>
      </c>
    </row>
    <row r="208" spans="1:65" s="2" customFormat="1" ht="18">
      <c r="A208" s="33"/>
      <c r="B208" s="34"/>
      <c r="C208" s="35"/>
      <c r="D208" s="200" t="s">
        <v>142</v>
      </c>
      <c r="E208" s="35"/>
      <c r="F208" s="205" t="s">
        <v>2305</v>
      </c>
      <c r="G208" s="35"/>
      <c r="H208" s="35"/>
      <c r="I208" s="202"/>
      <c r="J208" s="35"/>
      <c r="K208" s="35"/>
      <c r="L208" s="38"/>
      <c r="M208" s="203"/>
      <c r="N208" s="204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142</v>
      </c>
      <c r="AU208" s="16" t="s">
        <v>84</v>
      </c>
    </row>
    <row r="209" spans="1:65" s="2" customFormat="1" ht="16.5" customHeight="1">
      <c r="A209" s="33"/>
      <c r="B209" s="34"/>
      <c r="C209" s="186" t="s">
        <v>269</v>
      </c>
      <c r="D209" s="186" t="s">
        <v>135</v>
      </c>
      <c r="E209" s="187" t="s">
        <v>2306</v>
      </c>
      <c r="F209" s="188" t="s">
        <v>2307</v>
      </c>
      <c r="G209" s="189" t="s">
        <v>237</v>
      </c>
      <c r="H209" s="190">
        <v>1</v>
      </c>
      <c r="I209" s="191"/>
      <c r="J209" s="192">
        <f>ROUND(I209*H209,2)</f>
        <v>0</v>
      </c>
      <c r="K209" s="193"/>
      <c r="L209" s="38"/>
      <c r="M209" s="194" t="s">
        <v>1</v>
      </c>
      <c r="N209" s="195" t="s">
        <v>42</v>
      </c>
      <c r="O209" s="70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8" t="s">
        <v>153</v>
      </c>
      <c r="AT209" s="198" t="s">
        <v>135</v>
      </c>
      <c r="AU209" s="198" t="s">
        <v>84</v>
      </c>
      <c r="AY209" s="16" t="s">
        <v>132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6" t="s">
        <v>84</v>
      </c>
      <c r="BK209" s="199">
        <f>ROUND(I209*H209,2)</f>
        <v>0</v>
      </c>
      <c r="BL209" s="16" t="s">
        <v>153</v>
      </c>
      <c r="BM209" s="198" t="s">
        <v>327</v>
      </c>
    </row>
    <row r="210" spans="1:65" s="2" customFormat="1" ht="10">
      <c r="A210" s="33"/>
      <c r="B210" s="34"/>
      <c r="C210" s="35"/>
      <c r="D210" s="200" t="s">
        <v>141</v>
      </c>
      <c r="E210" s="35"/>
      <c r="F210" s="201" t="s">
        <v>2307</v>
      </c>
      <c r="G210" s="35"/>
      <c r="H210" s="35"/>
      <c r="I210" s="202"/>
      <c r="J210" s="35"/>
      <c r="K210" s="35"/>
      <c r="L210" s="38"/>
      <c r="M210" s="203"/>
      <c r="N210" s="204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141</v>
      </c>
      <c r="AU210" s="16" t="s">
        <v>84</v>
      </c>
    </row>
    <row r="211" spans="1:65" s="2" customFormat="1" ht="18">
      <c r="A211" s="33"/>
      <c r="B211" s="34"/>
      <c r="C211" s="35"/>
      <c r="D211" s="200" t="s">
        <v>142</v>
      </c>
      <c r="E211" s="35"/>
      <c r="F211" s="205" t="s">
        <v>2298</v>
      </c>
      <c r="G211" s="35"/>
      <c r="H211" s="35"/>
      <c r="I211" s="202"/>
      <c r="J211" s="35"/>
      <c r="K211" s="35"/>
      <c r="L211" s="38"/>
      <c r="M211" s="203"/>
      <c r="N211" s="204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142</v>
      </c>
      <c r="AU211" s="16" t="s">
        <v>84</v>
      </c>
    </row>
    <row r="212" spans="1:65" s="2" customFormat="1" ht="16.5" customHeight="1">
      <c r="A212" s="33"/>
      <c r="B212" s="34"/>
      <c r="C212" s="186" t="s">
        <v>324</v>
      </c>
      <c r="D212" s="186" t="s">
        <v>135</v>
      </c>
      <c r="E212" s="187" t="s">
        <v>2308</v>
      </c>
      <c r="F212" s="188" t="s">
        <v>2309</v>
      </c>
      <c r="G212" s="189" t="s">
        <v>237</v>
      </c>
      <c r="H212" s="190">
        <v>1</v>
      </c>
      <c r="I212" s="191"/>
      <c r="J212" s="192">
        <f>ROUND(I212*H212,2)</f>
        <v>0</v>
      </c>
      <c r="K212" s="193"/>
      <c r="L212" s="38"/>
      <c r="M212" s="194" t="s">
        <v>1</v>
      </c>
      <c r="N212" s="195" t="s">
        <v>42</v>
      </c>
      <c r="O212" s="70"/>
      <c r="P212" s="196">
        <f>O212*H212</f>
        <v>0</v>
      </c>
      <c r="Q212" s="196">
        <v>0</v>
      </c>
      <c r="R212" s="196">
        <f>Q212*H212</f>
        <v>0</v>
      </c>
      <c r="S212" s="196">
        <v>0</v>
      </c>
      <c r="T212" s="197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8" t="s">
        <v>153</v>
      </c>
      <c r="AT212" s="198" t="s">
        <v>135</v>
      </c>
      <c r="AU212" s="198" t="s">
        <v>84</v>
      </c>
      <c r="AY212" s="16" t="s">
        <v>132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6" t="s">
        <v>84</v>
      </c>
      <c r="BK212" s="199">
        <f>ROUND(I212*H212,2)</f>
        <v>0</v>
      </c>
      <c r="BL212" s="16" t="s">
        <v>153</v>
      </c>
      <c r="BM212" s="198" t="s">
        <v>331</v>
      </c>
    </row>
    <row r="213" spans="1:65" s="2" customFormat="1" ht="10">
      <c r="A213" s="33"/>
      <c r="B213" s="34"/>
      <c r="C213" s="35"/>
      <c r="D213" s="200" t="s">
        <v>141</v>
      </c>
      <c r="E213" s="35"/>
      <c r="F213" s="201" t="s">
        <v>2309</v>
      </c>
      <c r="G213" s="35"/>
      <c r="H213" s="35"/>
      <c r="I213" s="202"/>
      <c r="J213" s="35"/>
      <c r="K213" s="35"/>
      <c r="L213" s="38"/>
      <c r="M213" s="203"/>
      <c r="N213" s="204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141</v>
      </c>
      <c r="AU213" s="16" t="s">
        <v>84</v>
      </c>
    </row>
    <row r="214" spans="1:65" s="2" customFormat="1" ht="18">
      <c r="A214" s="33"/>
      <c r="B214" s="34"/>
      <c r="C214" s="35"/>
      <c r="D214" s="200" t="s">
        <v>142</v>
      </c>
      <c r="E214" s="35"/>
      <c r="F214" s="205" t="s">
        <v>2310</v>
      </c>
      <c r="G214" s="35"/>
      <c r="H214" s="35"/>
      <c r="I214" s="202"/>
      <c r="J214" s="35"/>
      <c r="K214" s="35"/>
      <c r="L214" s="38"/>
      <c r="M214" s="203"/>
      <c r="N214" s="204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142</v>
      </c>
      <c r="AU214" s="16" t="s">
        <v>84</v>
      </c>
    </row>
    <row r="215" spans="1:65" s="2" customFormat="1" ht="16.5" customHeight="1">
      <c r="A215" s="33"/>
      <c r="B215" s="34"/>
      <c r="C215" s="186" t="s">
        <v>272</v>
      </c>
      <c r="D215" s="186" t="s">
        <v>135</v>
      </c>
      <c r="E215" s="187" t="s">
        <v>2311</v>
      </c>
      <c r="F215" s="188" t="s">
        <v>2312</v>
      </c>
      <c r="G215" s="189" t="s">
        <v>237</v>
      </c>
      <c r="H215" s="190">
        <v>1</v>
      </c>
      <c r="I215" s="191"/>
      <c r="J215" s="192">
        <f>ROUND(I215*H215,2)</f>
        <v>0</v>
      </c>
      <c r="K215" s="193"/>
      <c r="L215" s="38"/>
      <c r="M215" s="194" t="s">
        <v>1</v>
      </c>
      <c r="N215" s="195" t="s">
        <v>42</v>
      </c>
      <c r="O215" s="70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8" t="s">
        <v>153</v>
      </c>
      <c r="AT215" s="198" t="s">
        <v>135</v>
      </c>
      <c r="AU215" s="198" t="s">
        <v>84</v>
      </c>
      <c r="AY215" s="16" t="s">
        <v>132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6" t="s">
        <v>84</v>
      </c>
      <c r="BK215" s="199">
        <f>ROUND(I215*H215,2)</f>
        <v>0</v>
      </c>
      <c r="BL215" s="16" t="s">
        <v>153</v>
      </c>
      <c r="BM215" s="198" t="s">
        <v>335</v>
      </c>
    </row>
    <row r="216" spans="1:65" s="2" customFormat="1" ht="10">
      <c r="A216" s="33"/>
      <c r="B216" s="34"/>
      <c r="C216" s="35"/>
      <c r="D216" s="200" t="s">
        <v>141</v>
      </c>
      <c r="E216" s="35"/>
      <c r="F216" s="201" t="s">
        <v>2312</v>
      </c>
      <c r="G216" s="35"/>
      <c r="H216" s="35"/>
      <c r="I216" s="202"/>
      <c r="J216" s="35"/>
      <c r="K216" s="35"/>
      <c r="L216" s="38"/>
      <c r="M216" s="203"/>
      <c r="N216" s="204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141</v>
      </c>
      <c r="AU216" s="16" t="s">
        <v>84</v>
      </c>
    </row>
    <row r="217" spans="1:65" s="2" customFormat="1" ht="18">
      <c r="A217" s="33"/>
      <c r="B217" s="34"/>
      <c r="C217" s="35"/>
      <c r="D217" s="200" t="s">
        <v>142</v>
      </c>
      <c r="E217" s="35"/>
      <c r="F217" s="205" t="s">
        <v>2310</v>
      </c>
      <c r="G217" s="35"/>
      <c r="H217" s="35"/>
      <c r="I217" s="202"/>
      <c r="J217" s="35"/>
      <c r="K217" s="35"/>
      <c r="L217" s="38"/>
      <c r="M217" s="203"/>
      <c r="N217" s="204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142</v>
      </c>
      <c r="AU217" s="16" t="s">
        <v>84</v>
      </c>
    </row>
    <row r="218" spans="1:65" s="2" customFormat="1" ht="16.5" customHeight="1">
      <c r="A218" s="33"/>
      <c r="B218" s="34"/>
      <c r="C218" s="186" t="s">
        <v>332</v>
      </c>
      <c r="D218" s="186" t="s">
        <v>135</v>
      </c>
      <c r="E218" s="187" t="s">
        <v>2313</v>
      </c>
      <c r="F218" s="188" t="s">
        <v>2314</v>
      </c>
      <c r="G218" s="189" t="s">
        <v>237</v>
      </c>
      <c r="H218" s="190">
        <v>1</v>
      </c>
      <c r="I218" s="191"/>
      <c r="J218" s="192">
        <f>ROUND(I218*H218,2)</f>
        <v>0</v>
      </c>
      <c r="K218" s="193"/>
      <c r="L218" s="38"/>
      <c r="M218" s="194" t="s">
        <v>1</v>
      </c>
      <c r="N218" s="195" t="s">
        <v>42</v>
      </c>
      <c r="O218" s="70"/>
      <c r="P218" s="196">
        <f>O218*H218</f>
        <v>0</v>
      </c>
      <c r="Q218" s="196">
        <v>0</v>
      </c>
      <c r="R218" s="196">
        <f>Q218*H218</f>
        <v>0</v>
      </c>
      <c r="S218" s="196">
        <v>0</v>
      </c>
      <c r="T218" s="197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8" t="s">
        <v>153</v>
      </c>
      <c r="AT218" s="198" t="s">
        <v>135</v>
      </c>
      <c r="AU218" s="198" t="s">
        <v>84</v>
      </c>
      <c r="AY218" s="16" t="s">
        <v>132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6" t="s">
        <v>84</v>
      </c>
      <c r="BK218" s="199">
        <f>ROUND(I218*H218,2)</f>
        <v>0</v>
      </c>
      <c r="BL218" s="16" t="s">
        <v>153</v>
      </c>
      <c r="BM218" s="198" t="s">
        <v>340</v>
      </c>
    </row>
    <row r="219" spans="1:65" s="2" customFormat="1" ht="10">
      <c r="A219" s="33"/>
      <c r="B219" s="34"/>
      <c r="C219" s="35"/>
      <c r="D219" s="200" t="s">
        <v>141</v>
      </c>
      <c r="E219" s="35"/>
      <c r="F219" s="201" t="s">
        <v>2314</v>
      </c>
      <c r="G219" s="35"/>
      <c r="H219" s="35"/>
      <c r="I219" s="202"/>
      <c r="J219" s="35"/>
      <c r="K219" s="35"/>
      <c r="L219" s="38"/>
      <c r="M219" s="203"/>
      <c r="N219" s="204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141</v>
      </c>
      <c r="AU219" s="16" t="s">
        <v>84</v>
      </c>
    </row>
    <row r="220" spans="1:65" s="2" customFormat="1" ht="18">
      <c r="A220" s="33"/>
      <c r="B220" s="34"/>
      <c r="C220" s="35"/>
      <c r="D220" s="200" t="s">
        <v>142</v>
      </c>
      <c r="E220" s="35"/>
      <c r="F220" s="205" t="s">
        <v>2315</v>
      </c>
      <c r="G220" s="35"/>
      <c r="H220" s="35"/>
      <c r="I220" s="202"/>
      <c r="J220" s="35"/>
      <c r="K220" s="35"/>
      <c r="L220" s="38"/>
      <c r="M220" s="203"/>
      <c r="N220" s="204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142</v>
      </c>
      <c r="AU220" s="16" t="s">
        <v>84</v>
      </c>
    </row>
    <row r="221" spans="1:65" s="2" customFormat="1" ht="16.5" customHeight="1">
      <c r="A221" s="33"/>
      <c r="B221" s="34"/>
      <c r="C221" s="186" t="s">
        <v>276</v>
      </c>
      <c r="D221" s="186" t="s">
        <v>135</v>
      </c>
      <c r="E221" s="187" t="s">
        <v>2316</v>
      </c>
      <c r="F221" s="188" t="s">
        <v>2317</v>
      </c>
      <c r="G221" s="189" t="s">
        <v>237</v>
      </c>
      <c r="H221" s="190">
        <v>4</v>
      </c>
      <c r="I221" s="191"/>
      <c r="J221" s="192">
        <f>ROUND(I221*H221,2)</f>
        <v>0</v>
      </c>
      <c r="K221" s="193"/>
      <c r="L221" s="38"/>
      <c r="M221" s="194" t="s">
        <v>1</v>
      </c>
      <c r="N221" s="195" t="s">
        <v>42</v>
      </c>
      <c r="O221" s="70"/>
      <c r="P221" s="196">
        <f>O221*H221</f>
        <v>0</v>
      </c>
      <c r="Q221" s="196">
        <v>0</v>
      </c>
      <c r="R221" s="196">
        <f>Q221*H221</f>
        <v>0</v>
      </c>
      <c r="S221" s="196">
        <v>0</v>
      </c>
      <c r="T221" s="197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8" t="s">
        <v>153</v>
      </c>
      <c r="AT221" s="198" t="s">
        <v>135</v>
      </c>
      <c r="AU221" s="198" t="s">
        <v>84</v>
      </c>
      <c r="AY221" s="16" t="s">
        <v>132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6" t="s">
        <v>84</v>
      </c>
      <c r="BK221" s="199">
        <f>ROUND(I221*H221,2)</f>
        <v>0</v>
      </c>
      <c r="BL221" s="16" t="s">
        <v>153</v>
      </c>
      <c r="BM221" s="198" t="s">
        <v>345</v>
      </c>
    </row>
    <row r="222" spans="1:65" s="2" customFormat="1" ht="10">
      <c r="A222" s="33"/>
      <c r="B222" s="34"/>
      <c r="C222" s="35"/>
      <c r="D222" s="200" t="s">
        <v>141</v>
      </c>
      <c r="E222" s="35"/>
      <c r="F222" s="201" t="s">
        <v>2317</v>
      </c>
      <c r="G222" s="35"/>
      <c r="H222" s="35"/>
      <c r="I222" s="202"/>
      <c r="J222" s="35"/>
      <c r="K222" s="35"/>
      <c r="L222" s="38"/>
      <c r="M222" s="203"/>
      <c r="N222" s="204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141</v>
      </c>
      <c r="AU222" s="16" t="s">
        <v>84</v>
      </c>
    </row>
    <row r="223" spans="1:65" s="2" customFormat="1" ht="18">
      <c r="A223" s="33"/>
      <c r="B223" s="34"/>
      <c r="C223" s="35"/>
      <c r="D223" s="200" t="s">
        <v>142</v>
      </c>
      <c r="E223" s="35"/>
      <c r="F223" s="205" t="s">
        <v>2318</v>
      </c>
      <c r="G223" s="35"/>
      <c r="H223" s="35"/>
      <c r="I223" s="202"/>
      <c r="J223" s="35"/>
      <c r="K223" s="35"/>
      <c r="L223" s="38"/>
      <c r="M223" s="203"/>
      <c r="N223" s="204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142</v>
      </c>
      <c r="AU223" s="16" t="s">
        <v>84</v>
      </c>
    </row>
    <row r="224" spans="1:65" s="2" customFormat="1" ht="16.5" customHeight="1">
      <c r="A224" s="33"/>
      <c r="B224" s="34"/>
      <c r="C224" s="186" t="s">
        <v>342</v>
      </c>
      <c r="D224" s="186" t="s">
        <v>135</v>
      </c>
      <c r="E224" s="187" t="s">
        <v>2319</v>
      </c>
      <c r="F224" s="188" t="s">
        <v>2320</v>
      </c>
      <c r="G224" s="189" t="s">
        <v>237</v>
      </c>
      <c r="H224" s="190">
        <v>0.75</v>
      </c>
      <c r="I224" s="191"/>
      <c r="J224" s="192">
        <f>ROUND(I224*H224,2)</f>
        <v>0</v>
      </c>
      <c r="K224" s="193"/>
      <c r="L224" s="38"/>
      <c r="M224" s="194" t="s">
        <v>1</v>
      </c>
      <c r="N224" s="195" t="s">
        <v>42</v>
      </c>
      <c r="O224" s="70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8" t="s">
        <v>153</v>
      </c>
      <c r="AT224" s="198" t="s">
        <v>135</v>
      </c>
      <c r="AU224" s="198" t="s">
        <v>84</v>
      </c>
      <c r="AY224" s="16" t="s">
        <v>132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6" t="s">
        <v>84</v>
      </c>
      <c r="BK224" s="199">
        <f>ROUND(I224*H224,2)</f>
        <v>0</v>
      </c>
      <c r="BL224" s="16" t="s">
        <v>153</v>
      </c>
      <c r="BM224" s="198" t="s">
        <v>348</v>
      </c>
    </row>
    <row r="225" spans="1:65" s="2" customFormat="1" ht="10">
      <c r="A225" s="33"/>
      <c r="B225" s="34"/>
      <c r="C225" s="35"/>
      <c r="D225" s="200" t="s">
        <v>141</v>
      </c>
      <c r="E225" s="35"/>
      <c r="F225" s="201" t="s">
        <v>2320</v>
      </c>
      <c r="G225" s="35"/>
      <c r="H225" s="35"/>
      <c r="I225" s="202"/>
      <c r="J225" s="35"/>
      <c r="K225" s="35"/>
      <c r="L225" s="38"/>
      <c r="M225" s="203"/>
      <c r="N225" s="204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141</v>
      </c>
      <c r="AU225" s="16" t="s">
        <v>84</v>
      </c>
    </row>
    <row r="226" spans="1:65" s="2" customFormat="1" ht="18">
      <c r="A226" s="33"/>
      <c r="B226" s="34"/>
      <c r="C226" s="35"/>
      <c r="D226" s="200" t="s">
        <v>142</v>
      </c>
      <c r="E226" s="35"/>
      <c r="F226" s="205" t="s">
        <v>2321</v>
      </c>
      <c r="G226" s="35"/>
      <c r="H226" s="35"/>
      <c r="I226" s="202"/>
      <c r="J226" s="35"/>
      <c r="K226" s="35"/>
      <c r="L226" s="38"/>
      <c r="M226" s="203"/>
      <c r="N226" s="204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142</v>
      </c>
      <c r="AU226" s="16" t="s">
        <v>84</v>
      </c>
    </row>
    <row r="227" spans="1:65" s="2" customFormat="1" ht="16.5" customHeight="1">
      <c r="A227" s="33"/>
      <c r="B227" s="34"/>
      <c r="C227" s="186" t="s">
        <v>280</v>
      </c>
      <c r="D227" s="186" t="s">
        <v>135</v>
      </c>
      <c r="E227" s="187" t="s">
        <v>2322</v>
      </c>
      <c r="F227" s="188" t="s">
        <v>2323</v>
      </c>
      <c r="G227" s="189" t="s">
        <v>237</v>
      </c>
      <c r="H227" s="190">
        <v>221</v>
      </c>
      <c r="I227" s="191"/>
      <c r="J227" s="192">
        <f>ROUND(I227*H227,2)</f>
        <v>0</v>
      </c>
      <c r="K227" s="193"/>
      <c r="L227" s="38"/>
      <c r="M227" s="194" t="s">
        <v>1</v>
      </c>
      <c r="N227" s="195" t="s">
        <v>42</v>
      </c>
      <c r="O227" s="70"/>
      <c r="P227" s="196">
        <f>O227*H227</f>
        <v>0</v>
      </c>
      <c r="Q227" s="196">
        <v>0</v>
      </c>
      <c r="R227" s="196">
        <f>Q227*H227</f>
        <v>0</v>
      </c>
      <c r="S227" s="196">
        <v>0</v>
      </c>
      <c r="T227" s="197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8" t="s">
        <v>153</v>
      </c>
      <c r="AT227" s="198" t="s">
        <v>135</v>
      </c>
      <c r="AU227" s="198" t="s">
        <v>84</v>
      </c>
      <c r="AY227" s="16" t="s">
        <v>132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6" t="s">
        <v>84</v>
      </c>
      <c r="BK227" s="199">
        <f>ROUND(I227*H227,2)</f>
        <v>0</v>
      </c>
      <c r="BL227" s="16" t="s">
        <v>153</v>
      </c>
      <c r="BM227" s="198" t="s">
        <v>352</v>
      </c>
    </row>
    <row r="228" spans="1:65" s="2" customFormat="1" ht="10">
      <c r="A228" s="33"/>
      <c r="B228" s="34"/>
      <c r="C228" s="35"/>
      <c r="D228" s="200" t="s">
        <v>141</v>
      </c>
      <c r="E228" s="35"/>
      <c r="F228" s="201" t="s">
        <v>2323</v>
      </c>
      <c r="G228" s="35"/>
      <c r="H228" s="35"/>
      <c r="I228" s="202"/>
      <c r="J228" s="35"/>
      <c r="K228" s="35"/>
      <c r="L228" s="38"/>
      <c r="M228" s="203"/>
      <c r="N228" s="204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141</v>
      </c>
      <c r="AU228" s="16" t="s">
        <v>84</v>
      </c>
    </row>
    <row r="229" spans="1:65" s="2" customFormat="1" ht="18">
      <c r="A229" s="33"/>
      <c r="B229" s="34"/>
      <c r="C229" s="35"/>
      <c r="D229" s="200" t="s">
        <v>142</v>
      </c>
      <c r="E229" s="35"/>
      <c r="F229" s="205" t="s">
        <v>2324</v>
      </c>
      <c r="G229" s="35"/>
      <c r="H229" s="35"/>
      <c r="I229" s="202"/>
      <c r="J229" s="35"/>
      <c r="K229" s="35"/>
      <c r="L229" s="38"/>
      <c r="M229" s="203"/>
      <c r="N229" s="204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142</v>
      </c>
      <c r="AU229" s="16" t="s">
        <v>84</v>
      </c>
    </row>
    <row r="230" spans="1:65" s="2" customFormat="1" ht="16.5" customHeight="1">
      <c r="A230" s="33"/>
      <c r="B230" s="34"/>
      <c r="C230" s="186" t="s">
        <v>349</v>
      </c>
      <c r="D230" s="186" t="s">
        <v>135</v>
      </c>
      <c r="E230" s="187" t="s">
        <v>2325</v>
      </c>
      <c r="F230" s="188" t="s">
        <v>2326</v>
      </c>
      <c r="G230" s="189" t="s">
        <v>237</v>
      </c>
      <c r="H230" s="190">
        <v>4</v>
      </c>
      <c r="I230" s="191"/>
      <c r="J230" s="192">
        <f>ROUND(I230*H230,2)</f>
        <v>0</v>
      </c>
      <c r="K230" s="193"/>
      <c r="L230" s="38"/>
      <c r="M230" s="194" t="s">
        <v>1</v>
      </c>
      <c r="N230" s="195" t="s">
        <v>42</v>
      </c>
      <c r="O230" s="70"/>
      <c r="P230" s="196">
        <f>O230*H230</f>
        <v>0</v>
      </c>
      <c r="Q230" s="196">
        <v>0</v>
      </c>
      <c r="R230" s="196">
        <f>Q230*H230</f>
        <v>0</v>
      </c>
      <c r="S230" s="196">
        <v>0</v>
      </c>
      <c r="T230" s="197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8" t="s">
        <v>153</v>
      </c>
      <c r="AT230" s="198" t="s">
        <v>135</v>
      </c>
      <c r="AU230" s="198" t="s">
        <v>84</v>
      </c>
      <c r="AY230" s="16" t="s">
        <v>132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6" t="s">
        <v>84</v>
      </c>
      <c r="BK230" s="199">
        <f>ROUND(I230*H230,2)</f>
        <v>0</v>
      </c>
      <c r="BL230" s="16" t="s">
        <v>153</v>
      </c>
      <c r="BM230" s="198" t="s">
        <v>353</v>
      </c>
    </row>
    <row r="231" spans="1:65" s="2" customFormat="1" ht="10">
      <c r="A231" s="33"/>
      <c r="B231" s="34"/>
      <c r="C231" s="35"/>
      <c r="D231" s="200" t="s">
        <v>141</v>
      </c>
      <c r="E231" s="35"/>
      <c r="F231" s="201" t="s">
        <v>2326</v>
      </c>
      <c r="G231" s="35"/>
      <c r="H231" s="35"/>
      <c r="I231" s="202"/>
      <c r="J231" s="35"/>
      <c r="K231" s="35"/>
      <c r="L231" s="38"/>
      <c r="M231" s="203"/>
      <c r="N231" s="204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141</v>
      </c>
      <c r="AU231" s="16" t="s">
        <v>84</v>
      </c>
    </row>
    <row r="232" spans="1:65" s="2" customFormat="1" ht="18">
      <c r="A232" s="33"/>
      <c r="B232" s="34"/>
      <c r="C232" s="35"/>
      <c r="D232" s="200" t="s">
        <v>142</v>
      </c>
      <c r="E232" s="35"/>
      <c r="F232" s="205" t="s">
        <v>2327</v>
      </c>
      <c r="G232" s="35"/>
      <c r="H232" s="35"/>
      <c r="I232" s="202"/>
      <c r="J232" s="35"/>
      <c r="K232" s="35"/>
      <c r="L232" s="38"/>
      <c r="M232" s="203"/>
      <c r="N232" s="204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142</v>
      </c>
      <c r="AU232" s="16" t="s">
        <v>84</v>
      </c>
    </row>
    <row r="233" spans="1:65" s="12" customFormat="1" ht="25.9" customHeight="1">
      <c r="B233" s="170"/>
      <c r="C233" s="171"/>
      <c r="D233" s="172" t="s">
        <v>76</v>
      </c>
      <c r="E233" s="173" t="s">
        <v>1944</v>
      </c>
      <c r="F233" s="173" t="s">
        <v>1</v>
      </c>
      <c r="G233" s="171"/>
      <c r="H233" s="171"/>
      <c r="I233" s="174"/>
      <c r="J233" s="175">
        <f>BK233</f>
        <v>0</v>
      </c>
      <c r="K233" s="171"/>
      <c r="L233" s="176"/>
      <c r="M233" s="177"/>
      <c r="N233" s="178"/>
      <c r="O233" s="178"/>
      <c r="P233" s="179">
        <f>SUM(P234:P280)</f>
        <v>0</v>
      </c>
      <c r="Q233" s="178"/>
      <c r="R233" s="179">
        <f>SUM(R234:R280)</f>
        <v>0</v>
      </c>
      <c r="S233" s="178"/>
      <c r="T233" s="180">
        <f>SUM(T234:T280)</f>
        <v>0</v>
      </c>
      <c r="AR233" s="181" t="s">
        <v>84</v>
      </c>
      <c r="AT233" s="182" t="s">
        <v>76</v>
      </c>
      <c r="AU233" s="182" t="s">
        <v>77</v>
      </c>
      <c r="AY233" s="181" t="s">
        <v>132</v>
      </c>
      <c r="BK233" s="183">
        <f>SUM(BK234:BK280)</f>
        <v>0</v>
      </c>
    </row>
    <row r="234" spans="1:65" s="2" customFormat="1" ht="16.5" customHeight="1">
      <c r="A234" s="33"/>
      <c r="B234" s="34"/>
      <c r="C234" s="186" t="s">
        <v>283</v>
      </c>
      <c r="D234" s="186" t="s">
        <v>135</v>
      </c>
      <c r="E234" s="187" t="s">
        <v>2328</v>
      </c>
      <c r="F234" s="188" t="s">
        <v>2329</v>
      </c>
      <c r="G234" s="189" t="s">
        <v>237</v>
      </c>
      <c r="H234" s="190">
        <v>174.9</v>
      </c>
      <c r="I234" s="191"/>
      <c r="J234" s="192">
        <f>ROUND(I234*H234,2)</f>
        <v>0</v>
      </c>
      <c r="K234" s="193"/>
      <c r="L234" s="38"/>
      <c r="M234" s="194" t="s">
        <v>1</v>
      </c>
      <c r="N234" s="195" t="s">
        <v>42</v>
      </c>
      <c r="O234" s="70"/>
      <c r="P234" s="196">
        <f>O234*H234</f>
        <v>0</v>
      </c>
      <c r="Q234" s="196">
        <v>0</v>
      </c>
      <c r="R234" s="196">
        <f>Q234*H234</f>
        <v>0</v>
      </c>
      <c r="S234" s="196">
        <v>0</v>
      </c>
      <c r="T234" s="197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8" t="s">
        <v>153</v>
      </c>
      <c r="AT234" s="198" t="s">
        <v>135</v>
      </c>
      <c r="AU234" s="198" t="s">
        <v>84</v>
      </c>
      <c r="AY234" s="16" t="s">
        <v>132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6" t="s">
        <v>84</v>
      </c>
      <c r="BK234" s="199">
        <f>ROUND(I234*H234,2)</f>
        <v>0</v>
      </c>
      <c r="BL234" s="16" t="s">
        <v>153</v>
      </c>
      <c r="BM234" s="198" t="s">
        <v>357</v>
      </c>
    </row>
    <row r="235" spans="1:65" s="2" customFormat="1" ht="10">
      <c r="A235" s="33"/>
      <c r="B235" s="34"/>
      <c r="C235" s="35"/>
      <c r="D235" s="200" t="s">
        <v>141</v>
      </c>
      <c r="E235" s="35"/>
      <c r="F235" s="201" t="s">
        <v>2329</v>
      </c>
      <c r="G235" s="35"/>
      <c r="H235" s="35"/>
      <c r="I235" s="202"/>
      <c r="J235" s="35"/>
      <c r="K235" s="35"/>
      <c r="L235" s="38"/>
      <c r="M235" s="203"/>
      <c r="N235" s="204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141</v>
      </c>
      <c r="AU235" s="16" t="s">
        <v>84</v>
      </c>
    </row>
    <row r="236" spans="1:65" s="2" customFormat="1" ht="18">
      <c r="A236" s="33"/>
      <c r="B236" s="34"/>
      <c r="C236" s="35"/>
      <c r="D236" s="200" t="s">
        <v>142</v>
      </c>
      <c r="E236" s="35"/>
      <c r="F236" s="205" t="s">
        <v>1947</v>
      </c>
      <c r="G236" s="35"/>
      <c r="H236" s="35"/>
      <c r="I236" s="202"/>
      <c r="J236" s="35"/>
      <c r="K236" s="35"/>
      <c r="L236" s="38"/>
      <c r="M236" s="203"/>
      <c r="N236" s="204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142</v>
      </c>
      <c r="AU236" s="16" t="s">
        <v>84</v>
      </c>
    </row>
    <row r="237" spans="1:65" s="2" customFormat="1" ht="16.5" customHeight="1">
      <c r="A237" s="33"/>
      <c r="B237" s="34"/>
      <c r="C237" s="186" t="s">
        <v>354</v>
      </c>
      <c r="D237" s="186" t="s">
        <v>135</v>
      </c>
      <c r="E237" s="187" t="s">
        <v>2330</v>
      </c>
      <c r="F237" s="188" t="s">
        <v>2331</v>
      </c>
      <c r="G237" s="189" t="s">
        <v>1959</v>
      </c>
      <c r="H237" s="190">
        <v>110.208</v>
      </c>
      <c r="I237" s="191"/>
      <c r="J237" s="192">
        <f>ROUND(I237*H237,2)</f>
        <v>0</v>
      </c>
      <c r="K237" s="193"/>
      <c r="L237" s="38"/>
      <c r="M237" s="194" t="s">
        <v>1</v>
      </c>
      <c r="N237" s="195" t="s">
        <v>42</v>
      </c>
      <c r="O237" s="70"/>
      <c r="P237" s="196">
        <f>O237*H237</f>
        <v>0</v>
      </c>
      <c r="Q237" s="196">
        <v>0</v>
      </c>
      <c r="R237" s="196">
        <f>Q237*H237</f>
        <v>0</v>
      </c>
      <c r="S237" s="196">
        <v>0</v>
      </c>
      <c r="T237" s="197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8" t="s">
        <v>153</v>
      </c>
      <c r="AT237" s="198" t="s">
        <v>135</v>
      </c>
      <c r="AU237" s="198" t="s">
        <v>84</v>
      </c>
      <c r="AY237" s="16" t="s">
        <v>132</v>
      </c>
      <c r="BE237" s="199">
        <f>IF(N237="základní",J237,0)</f>
        <v>0</v>
      </c>
      <c r="BF237" s="199">
        <f>IF(N237="snížená",J237,0)</f>
        <v>0</v>
      </c>
      <c r="BG237" s="199">
        <f>IF(N237="zákl. přenesená",J237,0)</f>
        <v>0</v>
      </c>
      <c r="BH237" s="199">
        <f>IF(N237="sníž. přenesená",J237,0)</f>
        <v>0</v>
      </c>
      <c r="BI237" s="199">
        <f>IF(N237="nulová",J237,0)</f>
        <v>0</v>
      </c>
      <c r="BJ237" s="16" t="s">
        <v>84</v>
      </c>
      <c r="BK237" s="199">
        <f>ROUND(I237*H237,2)</f>
        <v>0</v>
      </c>
      <c r="BL237" s="16" t="s">
        <v>153</v>
      </c>
      <c r="BM237" s="198" t="s">
        <v>360</v>
      </c>
    </row>
    <row r="238" spans="1:65" s="2" customFormat="1" ht="10">
      <c r="A238" s="33"/>
      <c r="B238" s="34"/>
      <c r="C238" s="35"/>
      <c r="D238" s="200" t="s">
        <v>141</v>
      </c>
      <c r="E238" s="35"/>
      <c r="F238" s="201" t="s">
        <v>2331</v>
      </c>
      <c r="G238" s="35"/>
      <c r="H238" s="35"/>
      <c r="I238" s="202"/>
      <c r="J238" s="35"/>
      <c r="K238" s="35"/>
      <c r="L238" s="38"/>
      <c r="M238" s="203"/>
      <c r="N238" s="204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141</v>
      </c>
      <c r="AU238" s="16" t="s">
        <v>84</v>
      </c>
    </row>
    <row r="239" spans="1:65" s="2" customFormat="1" ht="18">
      <c r="A239" s="33"/>
      <c r="B239" s="34"/>
      <c r="C239" s="35"/>
      <c r="D239" s="200" t="s">
        <v>142</v>
      </c>
      <c r="E239" s="35"/>
      <c r="F239" s="205" t="s">
        <v>1947</v>
      </c>
      <c r="G239" s="35"/>
      <c r="H239" s="35"/>
      <c r="I239" s="202"/>
      <c r="J239" s="35"/>
      <c r="K239" s="35"/>
      <c r="L239" s="38"/>
      <c r="M239" s="203"/>
      <c r="N239" s="204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142</v>
      </c>
      <c r="AU239" s="16" t="s">
        <v>84</v>
      </c>
    </row>
    <row r="240" spans="1:65" s="2" customFormat="1" ht="16.5" customHeight="1">
      <c r="A240" s="33"/>
      <c r="B240" s="34"/>
      <c r="C240" s="186" t="s">
        <v>288</v>
      </c>
      <c r="D240" s="186" t="s">
        <v>135</v>
      </c>
      <c r="E240" s="187" t="s">
        <v>2332</v>
      </c>
      <c r="F240" s="188" t="s">
        <v>2333</v>
      </c>
      <c r="G240" s="189" t="s">
        <v>1959</v>
      </c>
      <c r="H240" s="190">
        <v>621.822</v>
      </c>
      <c r="I240" s="191"/>
      <c r="J240" s="192">
        <f>ROUND(I240*H240,2)</f>
        <v>0</v>
      </c>
      <c r="K240" s="193"/>
      <c r="L240" s="38"/>
      <c r="M240" s="194" t="s">
        <v>1</v>
      </c>
      <c r="N240" s="195" t="s">
        <v>42</v>
      </c>
      <c r="O240" s="70"/>
      <c r="P240" s="196">
        <f>O240*H240</f>
        <v>0</v>
      </c>
      <c r="Q240" s="196">
        <v>0</v>
      </c>
      <c r="R240" s="196">
        <f>Q240*H240</f>
        <v>0</v>
      </c>
      <c r="S240" s="196">
        <v>0</v>
      </c>
      <c r="T240" s="197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8" t="s">
        <v>153</v>
      </c>
      <c r="AT240" s="198" t="s">
        <v>135</v>
      </c>
      <c r="AU240" s="198" t="s">
        <v>84</v>
      </c>
      <c r="AY240" s="16" t="s">
        <v>132</v>
      </c>
      <c r="BE240" s="199">
        <f>IF(N240="základní",J240,0)</f>
        <v>0</v>
      </c>
      <c r="BF240" s="199">
        <f>IF(N240="snížená",J240,0)</f>
        <v>0</v>
      </c>
      <c r="BG240" s="199">
        <f>IF(N240="zákl. přenesená",J240,0)</f>
        <v>0</v>
      </c>
      <c r="BH240" s="199">
        <f>IF(N240="sníž. přenesená",J240,0)</f>
        <v>0</v>
      </c>
      <c r="BI240" s="199">
        <f>IF(N240="nulová",J240,0)</f>
        <v>0</v>
      </c>
      <c r="BJ240" s="16" t="s">
        <v>84</v>
      </c>
      <c r="BK240" s="199">
        <f>ROUND(I240*H240,2)</f>
        <v>0</v>
      </c>
      <c r="BL240" s="16" t="s">
        <v>153</v>
      </c>
      <c r="BM240" s="198" t="s">
        <v>364</v>
      </c>
    </row>
    <row r="241" spans="1:65" s="2" customFormat="1" ht="10">
      <c r="A241" s="33"/>
      <c r="B241" s="34"/>
      <c r="C241" s="35"/>
      <c r="D241" s="200" t="s">
        <v>141</v>
      </c>
      <c r="E241" s="35"/>
      <c r="F241" s="201" t="s">
        <v>2333</v>
      </c>
      <c r="G241" s="35"/>
      <c r="H241" s="35"/>
      <c r="I241" s="202"/>
      <c r="J241" s="35"/>
      <c r="K241" s="35"/>
      <c r="L241" s="38"/>
      <c r="M241" s="203"/>
      <c r="N241" s="204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141</v>
      </c>
      <c r="AU241" s="16" t="s">
        <v>84</v>
      </c>
    </row>
    <row r="242" spans="1:65" s="2" customFormat="1" ht="18">
      <c r="A242" s="33"/>
      <c r="B242" s="34"/>
      <c r="C242" s="35"/>
      <c r="D242" s="200" t="s">
        <v>142</v>
      </c>
      <c r="E242" s="35"/>
      <c r="F242" s="205" t="s">
        <v>2334</v>
      </c>
      <c r="G242" s="35"/>
      <c r="H242" s="35"/>
      <c r="I242" s="202"/>
      <c r="J242" s="35"/>
      <c r="K242" s="35"/>
      <c r="L242" s="38"/>
      <c r="M242" s="203"/>
      <c r="N242" s="204"/>
      <c r="O242" s="70"/>
      <c r="P242" s="70"/>
      <c r="Q242" s="70"/>
      <c r="R242" s="70"/>
      <c r="S242" s="70"/>
      <c r="T242" s="71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142</v>
      </c>
      <c r="AU242" s="16" t="s">
        <v>84</v>
      </c>
    </row>
    <row r="243" spans="1:65" s="2" customFormat="1" ht="16.5" customHeight="1">
      <c r="A243" s="33"/>
      <c r="B243" s="34"/>
      <c r="C243" s="186" t="s">
        <v>361</v>
      </c>
      <c r="D243" s="186" t="s">
        <v>135</v>
      </c>
      <c r="E243" s="187" t="s">
        <v>2335</v>
      </c>
      <c r="F243" s="188" t="s">
        <v>2336</v>
      </c>
      <c r="G243" s="189" t="s">
        <v>1959</v>
      </c>
      <c r="H243" s="190">
        <v>4.3949999999999996</v>
      </c>
      <c r="I243" s="191"/>
      <c r="J243" s="192">
        <f>ROUND(I243*H243,2)</f>
        <v>0</v>
      </c>
      <c r="K243" s="193"/>
      <c r="L243" s="38"/>
      <c r="M243" s="194" t="s">
        <v>1</v>
      </c>
      <c r="N243" s="195" t="s">
        <v>42</v>
      </c>
      <c r="O243" s="70"/>
      <c r="P243" s="196">
        <f>O243*H243</f>
        <v>0</v>
      </c>
      <c r="Q243" s="196">
        <v>0</v>
      </c>
      <c r="R243" s="196">
        <f>Q243*H243</f>
        <v>0</v>
      </c>
      <c r="S243" s="196">
        <v>0</v>
      </c>
      <c r="T243" s="197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8" t="s">
        <v>153</v>
      </c>
      <c r="AT243" s="198" t="s">
        <v>135</v>
      </c>
      <c r="AU243" s="198" t="s">
        <v>84</v>
      </c>
      <c r="AY243" s="16" t="s">
        <v>132</v>
      </c>
      <c r="BE243" s="199">
        <f>IF(N243="základní",J243,0)</f>
        <v>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16" t="s">
        <v>84</v>
      </c>
      <c r="BK243" s="199">
        <f>ROUND(I243*H243,2)</f>
        <v>0</v>
      </c>
      <c r="BL243" s="16" t="s">
        <v>153</v>
      </c>
      <c r="BM243" s="198" t="s">
        <v>367</v>
      </c>
    </row>
    <row r="244" spans="1:65" s="2" customFormat="1" ht="10">
      <c r="A244" s="33"/>
      <c r="B244" s="34"/>
      <c r="C244" s="35"/>
      <c r="D244" s="200" t="s">
        <v>141</v>
      </c>
      <c r="E244" s="35"/>
      <c r="F244" s="201" t="s">
        <v>2336</v>
      </c>
      <c r="G244" s="35"/>
      <c r="H244" s="35"/>
      <c r="I244" s="202"/>
      <c r="J244" s="35"/>
      <c r="K244" s="35"/>
      <c r="L244" s="38"/>
      <c r="M244" s="203"/>
      <c r="N244" s="204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141</v>
      </c>
      <c r="AU244" s="16" t="s">
        <v>84</v>
      </c>
    </row>
    <row r="245" spans="1:65" s="2" customFormat="1" ht="18">
      <c r="A245" s="33"/>
      <c r="B245" s="34"/>
      <c r="C245" s="35"/>
      <c r="D245" s="200" t="s">
        <v>142</v>
      </c>
      <c r="E245" s="35"/>
      <c r="F245" s="205" t="s">
        <v>2337</v>
      </c>
      <c r="G245" s="35"/>
      <c r="H245" s="35"/>
      <c r="I245" s="202"/>
      <c r="J245" s="35"/>
      <c r="K245" s="35"/>
      <c r="L245" s="38"/>
      <c r="M245" s="203"/>
      <c r="N245" s="204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142</v>
      </c>
      <c r="AU245" s="16" t="s">
        <v>84</v>
      </c>
    </row>
    <row r="246" spans="1:65" s="2" customFormat="1" ht="16.5" customHeight="1">
      <c r="A246" s="33"/>
      <c r="B246" s="34"/>
      <c r="C246" s="186" t="s">
        <v>291</v>
      </c>
      <c r="D246" s="186" t="s">
        <v>135</v>
      </c>
      <c r="E246" s="187" t="s">
        <v>2338</v>
      </c>
      <c r="F246" s="188" t="s">
        <v>2339</v>
      </c>
      <c r="G246" s="189" t="s">
        <v>237</v>
      </c>
      <c r="H246" s="190">
        <v>192.756</v>
      </c>
      <c r="I246" s="191"/>
      <c r="J246" s="192">
        <f>ROUND(I246*H246,2)</f>
        <v>0</v>
      </c>
      <c r="K246" s="193"/>
      <c r="L246" s="38"/>
      <c r="M246" s="194" t="s">
        <v>1</v>
      </c>
      <c r="N246" s="195" t="s">
        <v>42</v>
      </c>
      <c r="O246" s="70"/>
      <c r="P246" s="196">
        <f>O246*H246</f>
        <v>0</v>
      </c>
      <c r="Q246" s="196">
        <v>0</v>
      </c>
      <c r="R246" s="196">
        <f>Q246*H246</f>
        <v>0</v>
      </c>
      <c r="S246" s="196">
        <v>0</v>
      </c>
      <c r="T246" s="197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98" t="s">
        <v>153</v>
      </c>
      <c r="AT246" s="198" t="s">
        <v>135</v>
      </c>
      <c r="AU246" s="198" t="s">
        <v>84</v>
      </c>
      <c r="AY246" s="16" t="s">
        <v>132</v>
      </c>
      <c r="BE246" s="199">
        <f>IF(N246="základní",J246,0)</f>
        <v>0</v>
      </c>
      <c r="BF246" s="199">
        <f>IF(N246="snížená",J246,0)</f>
        <v>0</v>
      </c>
      <c r="BG246" s="199">
        <f>IF(N246="zákl. přenesená",J246,0)</f>
        <v>0</v>
      </c>
      <c r="BH246" s="199">
        <f>IF(N246="sníž. přenesená",J246,0)</f>
        <v>0</v>
      </c>
      <c r="BI246" s="199">
        <f>IF(N246="nulová",J246,0)</f>
        <v>0</v>
      </c>
      <c r="BJ246" s="16" t="s">
        <v>84</v>
      </c>
      <c r="BK246" s="199">
        <f>ROUND(I246*H246,2)</f>
        <v>0</v>
      </c>
      <c r="BL246" s="16" t="s">
        <v>153</v>
      </c>
      <c r="BM246" s="198" t="s">
        <v>371</v>
      </c>
    </row>
    <row r="247" spans="1:65" s="2" customFormat="1" ht="10">
      <c r="A247" s="33"/>
      <c r="B247" s="34"/>
      <c r="C247" s="35"/>
      <c r="D247" s="200" t="s">
        <v>141</v>
      </c>
      <c r="E247" s="35"/>
      <c r="F247" s="201" t="s">
        <v>2339</v>
      </c>
      <c r="G247" s="35"/>
      <c r="H247" s="35"/>
      <c r="I247" s="202"/>
      <c r="J247" s="35"/>
      <c r="K247" s="35"/>
      <c r="L247" s="38"/>
      <c r="M247" s="203"/>
      <c r="N247" s="204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141</v>
      </c>
      <c r="AU247" s="16" t="s">
        <v>84</v>
      </c>
    </row>
    <row r="248" spans="1:65" s="2" customFormat="1" ht="18">
      <c r="A248" s="33"/>
      <c r="B248" s="34"/>
      <c r="C248" s="35"/>
      <c r="D248" s="200" t="s">
        <v>142</v>
      </c>
      <c r="E248" s="35"/>
      <c r="F248" s="205" t="s">
        <v>2340</v>
      </c>
      <c r="G248" s="35"/>
      <c r="H248" s="35"/>
      <c r="I248" s="202"/>
      <c r="J248" s="35"/>
      <c r="K248" s="35"/>
      <c r="L248" s="38"/>
      <c r="M248" s="203"/>
      <c r="N248" s="204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142</v>
      </c>
      <c r="AU248" s="16" t="s">
        <v>84</v>
      </c>
    </row>
    <row r="249" spans="1:65" s="2" customFormat="1" ht="16.5" customHeight="1">
      <c r="A249" s="33"/>
      <c r="B249" s="34"/>
      <c r="C249" s="186" t="s">
        <v>368</v>
      </c>
      <c r="D249" s="186" t="s">
        <v>135</v>
      </c>
      <c r="E249" s="187" t="s">
        <v>2341</v>
      </c>
      <c r="F249" s="188" t="s">
        <v>2342</v>
      </c>
      <c r="G249" s="189" t="s">
        <v>1959</v>
      </c>
      <c r="H249" s="190">
        <v>41.956000000000003</v>
      </c>
      <c r="I249" s="191"/>
      <c r="J249" s="192">
        <f>ROUND(I249*H249,2)</f>
        <v>0</v>
      </c>
      <c r="K249" s="193"/>
      <c r="L249" s="38"/>
      <c r="M249" s="194" t="s">
        <v>1</v>
      </c>
      <c r="N249" s="195" t="s">
        <v>42</v>
      </c>
      <c r="O249" s="70"/>
      <c r="P249" s="196">
        <f>O249*H249</f>
        <v>0</v>
      </c>
      <c r="Q249" s="196">
        <v>0</v>
      </c>
      <c r="R249" s="196">
        <f>Q249*H249</f>
        <v>0</v>
      </c>
      <c r="S249" s="196">
        <v>0</v>
      </c>
      <c r="T249" s="197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8" t="s">
        <v>153</v>
      </c>
      <c r="AT249" s="198" t="s">
        <v>135</v>
      </c>
      <c r="AU249" s="198" t="s">
        <v>84</v>
      </c>
      <c r="AY249" s="16" t="s">
        <v>132</v>
      </c>
      <c r="BE249" s="199">
        <f>IF(N249="základní",J249,0)</f>
        <v>0</v>
      </c>
      <c r="BF249" s="199">
        <f>IF(N249="snížená",J249,0)</f>
        <v>0</v>
      </c>
      <c r="BG249" s="199">
        <f>IF(N249="zákl. přenesená",J249,0)</f>
        <v>0</v>
      </c>
      <c r="BH249" s="199">
        <f>IF(N249="sníž. přenesená",J249,0)</f>
        <v>0</v>
      </c>
      <c r="BI249" s="199">
        <f>IF(N249="nulová",J249,0)</f>
        <v>0</v>
      </c>
      <c r="BJ249" s="16" t="s">
        <v>84</v>
      </c>
      <c r="BK249" s="199">
        <f>ROUND(I249*H249,2)</f>
        <v>0</v>
      </c>
      <c r="BL249" s="16" t="s">
        <v>153</v>
      </c>
      <c r="BM249" s="198" t="s">
        <v>376</v>
      </c>
    </row>
    <row r="250" spans="1:65" s="2" customFormat="1" ht="10">
      <c r="A250" s="33"/>
      <c r="B250" s="34"/>
      <c r="C250" s="35"/>
      <c r="D250" s="200" t="s">
        <v>141</v>
      </c>
      <c r="E250" s="35"/>
      <c r="F250" s="201" t="s">
        <v>2342</v>
      </c>
      <c r="G250" s="35"/>
      <c r="H250" s="35"/>
      <c r="I250" s="202"/>
      <c r="J250" s="35"/>
      <c r="K250" s="35"/>
      <c r="L250" s="38"/>
      <c r="M250" s="203"/>
      <c r="N250" s="204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141</v>
      </c>
      <c r="AU250" s="16" t="s">
        <v>84</v>
      </c>
    </row>
    <row r="251" spans="1:65" s="2" customFormat="1" ht="16.5" customHeight="1">
      <c r="A251" s="33"/>
      <c r="B251" s="34"/>
      <c r="C251" s="186" t="s">
        <v>294</v>
      </c>
      <c r="D251" s="186" t="s">
        <v>135</v>
      </c>
      <c r="E251" s="187" t="s">
        <v>2343</v>
      </c>
      <c r="F251" s="188" t="s">
        <v>2344</v>
      </c>
      <c r="G251" s="189" t="s">
        <v>1959</v>
      </c>
      <c r="H251" s="190">
        <v>684.00400000000002</v>
      </c>
      <c r="I251" s="191"/>
      <c r="J251" s="192">
        <f>ROUND(I251*H251,2)</f>
        <v>0</v>
      </c>
      <c r="K251" s="193"/>
      <c r="L251" s="38"/>
      <c r="M251" s="194" t="s">
        <v>1</v>
      </c>
      <c r="N251" s="195" t="s">
        <v>42</v>
      </c>
      <c r="O251" s="70"/>
      <c r="P251" s="196">
        <f>O251*H251</f>
        <v>0</v>
      </c>
      <c r="Q251" s="196">
        <v>0</v>
      </c>
      <c r="R251" s="196">
        <f>Q251*H251</f>
        <v>0</v>
      </c>
      <c r="S251" s="196">
        <v>0</v>
      </c>
      <c r="T251" s="197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8" t="s">
        <v>153</v>
      </c>
      <c r="AT251" s="198" t="s">
        <v>135</v>
      </c>
      <c r="AU251" s="198" t="s">
        <v>84</v>
      </c>
      <c r="AY251" s="16" t="s">
        <v>132</v>
      </c>
      <c r="BE251" s="199">
        <f>IF(N251="základní",J251,0)</f>
        <v>0</v>
      </c>
      <c r="BF251" s="199">
        <f>IF(N251="snížená",J251,0)</f>
        <v>0</v>
      </c>
      <c r="BG251" s="199">
        <f>IF(N251="zákl. přenesená",J251,0)</f>
        <v>0</v>
      </c>
      <c r="BH251" s="199">
        <f>IF(N251="sníž. přenesená",J251,0)</f>
        <v>0</v>
      </c>
      <c r="BI251" s="199">
        <f>IF(N251="nulová",J251,0)</f>
        <v>0</v>
      </c>
      <c r="BJ251" s="16" t="s">
        <v>84</v>
      </c>
      <c r="BK251" s="199">
        <f>ROUND(I251*H251,2)</f>
        <v>0</v>
      </c>
      <c r="BL251" s="16" t="s">
        <v>153</v>
      </c>
      <c r="BM251" s="198" t="s">
        <v>380</v>
      </c>
    </row>
    <row r="252" spans="1:65" s="2" customFormat="1" ht="10">
      <c r="A252" s="33"/>
      <c r="B252" s="34"/>
      <c r="C252" s="35"/>
      <c r="D252" s="200" t="s">
        <v>141</v>
      </c>
      <c r="E252" s="35"/>
      <c r="F252" s="201" t="s">
        <v>2344</v>
      </c>
      <c r="G252" s="35"/>
      <c r="H252" s="35"/>
      <c r="I252" s="202"/>
      <c r="J252" s="35"/>
      <c r="K252" s="35"/>
      <c r="L252" s="38"/>
      <c r="M252" s="203"/>
      <c r="N252" s="204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141</v>
      </c>
      <c r="AU252" s="16" t="s">
        <v>84</v>
      </c>
    </row>
    <row r="253" spans="1:65" s="2" customFormat="1" ht="18">
      <c r="A253" s="33"/>
      <c r="B253" s="34"/>
      <c r="C253" s="35"/>
      <c r="D253" s="200" t="s">
        <v>142</v>
      </c>
      <c r="E253" s="35"/>
      <c r="F253" s="205" t="s">
        <v>2345</v>
      </c>
      <c r="G253" s="35"/>
      <c r="H253" s="35"/>
      <c r="I253" s="202"/>
      <c r="J253" s="35"/>
      <c r="K253" s="35"/>
      <c r="L253" s="38"/>
      <c r="M253" s="203"/>
      <c r="N253" s="204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142</v>
      </c>
      <c r="AU253" s="16" t="s">
        <v>84</v>
      </c>
    </row>
    <row r="254" spans="1:65" s="2" customFormat="1" ht="16.5" customHeight="1">
      <c r="A254" s="33"/>
      <c r="B254" s="34"/>
      <c r="C254" s="186" t="s">
        <v>377</v>
      </c>
      <c r="D254" s="186" t="s">
        <v>135</v>
      </c>
      <c r="E254" s="187" t="s">
        <v>2346</v>
      </c>
      <c r="F254" s="188" t="s">
        <v>2347</v>
      </c>
      <c r="G254" s="189" t="s">
        <v>1959</v>
      </c>
      <c r="H254" s="190">
        <v>4.835</v>
      </c>
      <c r="I254" s="191"/>
      <c r="J254" s="192">
        <f>ROUND(I254*H254,2)</f>
        <v>0</v>
      </c>
      <c r="K254" s="193"/>
      <c r="L254" s="38"/>
      <c r="M254" s="194" t="s">
        <v>1</v>
      </c>
      <c r="N254" s="195" t="s">
        <v>42</v>
      </c>
      <c r="O254" s="70"/>
      <c r="P254" s="196">
        <f>O254*H254</f>
        <v>0</v>
      </c>
      <c r="Q254" s="196">
        <v>0</v>
      </c>
      <c r="R254" s="196">
        <f>Q254*H254</f>
        <v>0</v>
      </c>
      <c r="S254" s="196">
        <v>0</v>
      </c>
      <c r="T254" s="197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8" t="s">
        <v>153</v>
      </c>
      <c r="AT254" s="198" t="s">
        <v>135</v>
      </c>
      <c r="AU254" s="198" t="s">
        <v>84</v>
      </c>
      <c r="AY254" s="16" t="s">
        <v>132</v>
      </c>
      <c r="BE254" s="199">
        <f>IF(N254="základní",J254,0)</f>
        <v>0</v>
      </c>
      <c r="BF254" s="199">
        <f>IF(N254="snížená",J254,0)</f>
        <v>0</v>
      </c>
      <c r="BG254" s="199">
        <f>IF(N254="zákl. přenesená",J254,0)</f>
        <v>0</v>
      </c>
      <c r="BH254" s="199">
        <f>IF(N254="sníž. přenesená",J254,0)</f>
        <v>0</v>
      </c>
      <c r="BI254" s="199">
        <f>IF(N254="nulová",J254,0)</f>
        <v>0</v>
      </c>
      <c r="BJ254" s="16" t="s">
        <v>84</v>
      </c>
      <c r="BK254" s="199">
        <f>ROUND(I254*H254,2)</f>
        <v>0</v>
      </c>
      <c r="BL254" s="16" t="s">
        <v>153</v>
      </c>
      <c r="BM254" s="198" t="s">
        <v>383</v>
      </c>
    </row>
    <row r="255" spans="1:65" s="2" customFormat="1" ht="10">
      <c r="A255" s="33"/>
      <c r="B255" s="34"/>
      <c r="C255" s="35"/>
      <c r="D255" s="200" t="s">
        <v>141</v>
      </c>
      <c r="E255" s="35"/>
      <c r="F255" s="201" t="s">
        <v>2347</v>
      </c>
      <c r="G255" s="35"/>
      <c r="H255" s="35"/>
      <c r="I255" s="202"/>
      <c r="J255" s="35"/>
      <c r="K255" s="35"/>
      <c r="L255" s="38"/>
      <c r="M255" s="203"/>
      <c r="N255" s="204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141</v>
      </c>
      <c r="AU255" s="16" t="s">
        <v>84</v>
      </c>
    </row>
    <row r="256" spans="1:65" s="2" customFormat="1" ht="18">
      <c r="A256" s="33"/>
      <c r="B256" s="34"/>
      <c r="C256" s="35"/>
      <c r="D256" s="200" t="s">
        <v>142</v>
      </c>
      <c r="E256" s="35"/>
      <c r="F256" s="205" t="s">
        <v>2348</v>
      </c>
      <c r="G256" s="35"/>
      <c r="H256" s="35"/>
      <c r="I256" s="202"/>
      <c r="J256" s="35"/>
      <c r="K256" s="35"/>
      <c r="L256" s="38"/>
      <c r="M256" s="203"/>
      <c r="N256" s="204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142</v>
      </c>
      <c r="AU256" s="16" t="s">
        <v>84</v>
      </c>
    </row>
    <row r="257" spans="1:65" s="2" customFormat="1" ht="16.5" customHeight="1">
      <c r="A257" s="33"/>
      <c r="B257" s="34"/>
      <c r="C257" s="186" t="s">
        <v>298</v>
      </c>
      <c r="D257" s="186" t="s">
        <v>135</v>
      </c>
      <c r="E257" s="187" t="s">
        <v>2349</v>
      </c>
      <c r="F257" s="188" t="s">
        <v>2350</v>
      </c>
      <c r="G257" s="189" t="s">
        <v>1959</v>
      </c>
      <c r="H257" s="190">
        <v>66.897999999999996</v>
      </c>
      <c r="I257" s="191"/>
      <c r="J257" s="192">
        <f>ROUND(I257*H257,2)</f>
        <v>0</v>
      </c>
      <c r="K257" s="193"/>
      <c r="L257" s="38"/>
      <c r="M257" s="194" t="s">
        <v>1</v>
      </c>
      <c r="N257" s="195" t="s">
        <v>42</v>
      </c>
      <c r="O257" s="70"/>
      <c r="P257" s="196">
        <f>O257*H257</f>
        <v>0</v>
      </c>
      <c r="Q257" s="196">
        <v>0</v>
      </c>
      <c r="R257" s="196">
        <f>Q257*H257</f>
        <v>0</v>
      </c>
      <c r="S257" s="196">
        <v>0</v>
      </c>
      <c r="T257" s="197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8" t="s">
        <v>153</v>
      </c>
      <c r="AT257" s="198" t="s">
        <v>135</v>
      </c>
      <c r="AU257" s="198" t="s">
        <v>84</v>
      </c>
      <c r="AY257" s="16" t="s">
        <v>132</v>
      </c>
      <c r="BE257" s="199">
        <f>IF(N257="základní",J257,0)</f>
        <v>0</v>
      </c>
      <c r="BF257" s="199">
        <f>IF(N257="snížená",J257,0)</f>
        <v>0</v>
      </c>
      <c r="BG257" s="199">
        <f>IF(N257="zákl. přenesená",J257,0)</f>
        <v>0</v>
      </c>
      <c r="BH257" s="199">
        <f>IF(N257="sníž. přenesená",J257,0)</f>
        <v>0</v>
      </c>
      <c r="BI257" s="199">
        <f>IF(N257="nulová",J257,0)</f>
        <v>0</v>
      </c>
      <c r="BJ257" s="16" t="s">
        <v>84</v>
      </c>
      <c r="BK257" s="199">
        <f>ROUND(I257*H257,2)</f>
        <v>0</v>
      </c>
      <c r="BL257" s="16" t="s">
        <v>153</v>
      </c>
      <c r="BM257" s="198" t="s">
        <v>391</v>
      </c>
    </row>
    <row r="258" spans="1:65" s="2" customFormat="1" ht="10">
      <c r="A258" s="33"/>
      <c r="B258" s="34"/>
      <c r="C258" s="35"/>
      <c r="D258" s="200" t="s">
        <v>141</v>
      </c>
      <c r="E258" s="35"/>
      <c r="F258" s="201" t="s">
        <v>2350</v>
      </c>
      <c r="G258" s="35"/>
      <c r="H258" s="35"/>
      <c r="I258" s="202"/>
      <c r="J258" s="35"/>
      <c r="K258" s="35"/>
      <c r="L258" s="38"/>
      <c r="M258" s="203"/>
      <c r="N258" s="204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141</v>
      </c>
      <c r="AU258" s="16" t="s">
        <v>84</v>
      </c>
    </row>
    <row r="259" spans="1:65" s="2" customFormat="1" ht="18">
      <c r="A259" s="33"/>
      <c r="B259" s="34"/>
      <c r="C259" s="35"/>
      <c r="D259" s="200" t="s">
        <v>142</v>
      </c>
      <c r="E259" s="35"/>
      <c r="F259" s="205" t="s">
        <v>2351</v>
      </c>
      <c r="G259" s="35"/>
      <c r="H259" s="35"/>
      <c r="I259" s="202"/>
      <c r="J259" s="35"/>
      <c r="K259" s="35"/>
      <c r="L259" s="38"/>
      <c r="M259" s="203"/>
      <c r="N259" s="204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142</v>
      </c>
      <c r="AU259" s="16" t="s">
        <v>84</v>
      </c>
    </row>
    <row r="260" spans="1:65" s="2" customFormat="1" ht="16.5" customHeight="1">
      <c r="A260" s="33"/>
      <c r="B260" s="34"/>
      <c r="C260" s="186" t="s">
        <v>388</v>
      </c>
      <c r="D260" s="186" t="s">
        <v>135</v>
      </c>
      <c r="E260" s="187" t="s">
        <v>2352</v>
      </c>
      <c r="F260" s="188" t="s">
        <v>2353</v>
      </c>
      <c r="G260" s="189" t="s">
        <v>1959</v>
      </c>
      <c r="H260" s="190">
        <v>12.375</v>
      </c>
      <c r="I260" s="191"/>
      <c r="J260" s="192">
        <f>ROUND(I260*H260,2)</f>
        <v>0</v>
      </c>
      <c r="K260" s="193"/>
      <c r="L260" s="38"/>
      <c r="M260" s="194" t="s">
        <v>1</v>
      </c>
      <c r="N260" s="195" t="s">
        <v>42</v>
      </c>
      <c r="O260" s="70"/>
      <c r="P260" s="196">
        <f>O260*H260</f>
        <v>0</v>
      </c>
      <c r="Q260" s="196">
        <v>0</v>
      </c>
      <c r="R260" s="196">
        <f>Q260*H260</f>
        <v>0</v>
      </c>
      <c r="S260" s="196">
        <v>0</v>
      </c>
      <c r="T260" s="197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8" t="s">
        <v>153</v>
      </c>
      <c r="AT260" s="198" t="s">
        <v>135</v>
      </c>
      <c r="AU260" s="198" t="s">
        <v>84</v>
      </c>
      <c r="AY260" s="16" t="s">
        <v>132</v>
      </c>
      <c r="BE260" s="199">
        <f>IF(N260="základní",J260,0)</f>
        <v>0</v>
      </c>
      <c r="BF260" s="199">
        <f>IF(N260="snížená",J260,0)</f>
        <v>0</v>
      </c>
      <c r="BG260" s="199">
        <f>IF(N260="zákl. přenesená",J260,0)</f>
        <v>0</v>
      </c>
      <c r="BH260" s="199">
        <f>IF(N260="sníž. přenesená",J260,0)</f>
        <v>0</v>
      </c>
      <c r="BI260" s="199">
        <f>IF(N260="nulová",J260,0)</f>
        <v>0</v>
      </c>
      <c r="BJ260" s="16" t="s">
        <v>84</v>
      </c>
      <c r="BK260" s="199">
        <f>ROUND(I260*H260,2)</f>
        <v>0</v>
      </c>
      <c r="BL260" s="16" t="s">
        <v>153</v>
      </c>
      <c r="BM260" s="198" t="s">
        <v>395</v>
      </c>
    </row>
    <row r="261" spans="1:65" s="2" customFormat="1" ht="10">
      <c r="A261" s="33"/>
      <c r="B261" s="34"/>
      <c r="C261" s="35"/>
      <c r="D261" s="200" t="s">
        <v>141</v>
      </c>
      <c r="E261" s="35"/>
      <c r="F261" s="201" t="s">
        <v>2353</v>
      </c>
      <c r="G261" s="35"/>
      <c r="H261" s="35"/>
      <c r="I261" s="202"/>
      <c r="J261" s="35"/>
      <c r="K261" s="35"/>
      <c r="L261" s="38"/>
      <c r="M261" s="203"/>
      <c r="N261" s="204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141</v>
      </c>
      <c r="AU261" s="16" t="s">
        <v>84</v>
      </c>
    </row>
    <row r="262" spans="1:65" s="2" customFormat="1" ht="18">
      <c r="A262" s="33"/>
      <c r="B262" s="34"/>
      <c r="C262" s="35"/>
      <c r="D262" s="200" t="s">
        <v>142</v>
      </c>
      <c r="E262" s="35"/>
      <c r="F262" s="205" t="s">
        <v>2354</v>
      </c>
      <c r="G262" s="35"/>
      <c r="H262" s="35"/>
      <c r="I262" s="202"/>
      <c r="J262" s="35"/>
      <c r="K262" s="35"/>
      <c r="L262" s="38"/>
      <c r="M262" s="203"/>
      <c r="N262" s="204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142</v>
      </c>
      <c r="AU262" s="16" t="s">
        <v>84</v>
      </c>
    </row>
    <row r="263" spans="1:65" s="2" customFormat="1" ht="16.5" customHeight="1">
      <c r="A263" s="33"/>
      <c r="B263" s="34"/>
      <c r="C263" s="186" t="s">
        <v>302</v>
      </c>
      <c r="D263" s="186" t="s">
        <v>135</v>
      </c>
      <c r="E263" s="187" t="s">
        <v>2355</v>
      </c>
      <c r="F263" s="188" t="s">
        <v>2356</v>
      </c>
      <c r="G263" s="189" t="s">
        <v>1959</v>
      </c>
      <c r="H263" s="190">
        <v>139.953</v>
      </c>
      <c r="I263" s="191"/>
      <c r="J263" s="192">
        <f>ROUND(I263*H263,2)</f>
        <v>0</v>
      </c>
      <c r="K263" s="193"/>
      <c r="L263" s="38"/>
      <c r="M263" s="194" t="s">
        <v>1</v>
      </c>
      <c r="N263" s="195" t="s">
        <v>42</v>
      </c>
      <c r="O263" s="70"/>
      <c r="P263" s="196">
        <f>O263*H263</f>
        <v>0</v>
      </c>
      <c r="Q263" s="196">
        <v>0</v>
      </c>
      <c r="R263" s="196">
        <f>Q263*H263</f>
        <v>0</v>
      </c>
      <c r="S263" s="196">
        <v>0</v>
      </c>
      <c r="T263" s="197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8" t="s">
        <v>153</v>
      </c>
      <c r="AT263" s="198" t="s">
        <v>135</v>
      </c>
      <c r="AU263" s="198" t="s">
        <v>84</v>
      </c>
      <c r="AY263" s="16" t="s">
        <v>132</v>
      </c>
      <c r="BE263" s="199">
        <f>IF(N263="základní",J263,0)</f>
        <v>0</v>
      </c>
      <c r="BF263" s="199">
        <f>IF(N263="snížená",J263,0)</f>
        <v>0</v>
      </c>
      <c r="BG263" s="199">
        <f>IF(N263="zákl. přenesená",J263,0)</f>
        <v>0</v>
      </c>
      <c r="BH263" s="199">
        <f>IF(N263="sníž. přenesená",J263,0)</f>
        <v>0</v>
      </c>
      <c r="BI263" s="199">
        <f>IF(N263="nulová",J263,0)</f>
        <v>0</v>
      </c>
      <c r="BJ263" s="16" t="s">
        <v>84</v>
      </c>
      <c r="BK263" s="199">
        <f>ROUND(I263*H263,2)</f>
        <v>0</v>
      </c>
      <c r="BL263" s="16" t="s">
        <v>153</v>
      </c>
      <c r="BM263" s="198" t="s">
        <v>399</v>
      </c>
    </row>
    <row r="264" spans="1:65" s="2" customFormat="1" ht="10">
      <c r="A264" s="33"/>
      <c r="B264" s="34"/>
      <c r="C264" s="35"/>
      <c r="D264" s="200" t="s">
        <v>141</v>
      </c>
      <c r="E264" s="35"/>
      <c r="F264" s="201" t="s">
        <v>2356</v>
      </c>
      <c r="G264" s="35"/>
      <c r="H264" s="35"/>
      <c r="I264" s="202"/>
      <c r="J264" s="35"/>
      <c r="K264" s="35"/>
      <c r="L264" s="38"/>
      <c r="M264" s="203"/>
      <c r="N264" s="204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141</v>
      </c>
      <c r="AU264" s="16" t="s">
        <v>84</v>
      </c>
    </row>
    <row r="265" spans="1:65" s="2" customFormat="1" ht="18">
      <c r="A265" s="33"/>
      <c r="B265" s="34"/>
      <c r="C265" s="35"/>
      <c r="D265" s="200" t="s">
        <v>142</v>
      </c>
      <c r="E265" s="35"/>
      <c r="F265" s="205" t="s">
        <v>2357</v>
      </c>
      <c r="G265" s="35"/>
      <c r="H265" s="35"/>
      <c r="I265" s="202"/>
      <c r="J265" s="35"/>
      <c r="K265" s="35"/>
      <c r="L265" s="38"/>
      <c r="M265" s="203"/>
      <c r="N265" s="204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142</v>
      </c>
      <c r="AU265" s="16" t="s">
        <v>84</v>
      </c>
    </row>
    <row r="266" spans="1:65" s="2" customFormat="1" ht="16.5" customHeight="1">
      <c r="A266" s="33"/>
      <c r="B266" s="34"/>
      <c r="C266" s="186" t="s">
        <v>396</v>
      </c>
      <c r="D266" s="186" t="s">
        <v>135</v>
      </c>
      <c r="E266" s="187" t="s">
        <v>2358</v>
      </c>
      <c r="F266" s="188" t="s">
        <v>2359</v>
      </c>
      <c r="G266" s="189" t="s">
        <v>1959</v>
      </c>
      <c r="H266" s="190">
        <v>52.319000000000003</v>
      </c>
      <c r="I266" s="191"/>
      <c r="J266" s="192">
        <f>ROUND(I266*H266,2)</f>
        <v>0</v>
      </c>
      <c r="K266" s="193"/>
      <c r="L266" s="38"/>
      <c r="M266" s="194" t="s">
        <v>1</v>
      </c>
      <c r="N266" s="195" t="s">
        <v>42</v>
      </c>
      <c r="O266" s="70"/>
      <c r="P266" s="196">
        <f>O266*H266</f>
        <v>0</v>
      </c>
      <c r="Q266" s="196">
        <v>0</v>
      </c>
      <c r="R266" s="196">
        <f>Q266*H266</f>
        <v>0</v>
      </c>
      <c r="S266" s="196">
        <v>0</v>
      </c>
      <c r="T266" s="197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8" t="s">
        <v>153</v>
      </c>
      <c r="AT266" s="198" t="s">
        <v>135</v>
      </c>
      <c r="AU266" s="198" t="s">
        <v>84</v>
      </c>
      <c r="AY266" s="16" t="s">
        <v>132</v>
      </c>
      <c r="BE266" s="199">
        <f>IF(N266="základní",J266,0)</f>
        <v>0</v>
      </c>
      <c r="BF266" s="199">
        <f>IF(N266="snížená",J266,0)</f>
        <v>0</v>
      </c>
      <c r="BG266" s="199">
        <f>IF(N266="zákl. přenesená",J266,0)</f>
        <v>0</v>
      </c>
      <c r="BH266" s="199">
        <f>IF(N266="sníž. přenesená",J266,0)</f>
        <v>0</v>
      </c>
      <c r="BI266" s="199">
        <f>IF(N266="nulová",J266,0)</f>
        <v>0</v>
      </c>
      <c r="BJ266" s="16" t="s">
        <v>84</v>
      </c>
      <c r="BK266" s="199">
        <f>ROUND(I266*H266,2)</f>
        <v>0</v>
      </c>
      <c r="BL266" s="16" t="s">
        <v>153</v>
      </c>
      <c r="BM266" s="198" t="s">
        <v>402</v>
      </c>
    </row>
    <row r="267" spans="1:65" s="2" customFormat="1" ht="10">
      <c r="A267" s="33"/>
      <c r="B267" s="34"/>
      <c r="C267" s="35"/>
      <c r="D267" s="200" t="s">
        <v>141</v>
      </c>
      <c r="E267" s="35"/>
      <c r="F267" s="201" t="s">
        <v>2359</v>
      </c>
      <c r="G267" s="35"/>
      <c r="H267" s="35"/>
      <c r="I267" s="202"/>
      <c r="J267" s="35"/>
      <c r="K267" s="35"/>
      <c r="L267" s="38"/>
      <c r="M267" s="203"/>
      <c r="N267" s="204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141</v>
      </c>
      <c r="AU267" s="16" t="s">
        <v>84</v>
      </c>
    </row>
    <row r="268" spans="1:65" s="2" customFormat="1" ht="18">
      <c r="A268" s="33"/>
      <c r="B268" s="34"/>
      <c r="C268" s="35"/>
      <c r="D268" s="200" t="s">
        <v>142</v>
      </c>
      <c r="E268" s="35"/>
      <c r="F268" s="205" t="s">
        <v>2360</v>
      </c>
      <c r="G268" s="35"/>
      <c r="H268" s="35"/>
      <c r="I268" s="202"/>
      <c r="J268" s="35"/>
      <c r="K268" s="35"/>
      <c r="L268" s="38"/>
      <c r="M268" s="203"/>
      <c r="N268" s="204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142</v>
      </c>
      <c r="AU268" s="16" t="s">
        <v>84</v>
      </c>
    </row>
    <row r="269" spans="1:65" s="2" customFormat="1" ht="16.5" customHeight="1">
      <c r="A269" s="33"/>
      <c r="B269" s="34"/>
      <c r="C269" s="186" t="s">
        <v>306</v>
      </c>
      <c r="D269" s="186" t="s">
        <v>135</v>
      </c>
      <c r="E269" s="187" t="s">
        <v>2361</v>
      </c>
      <c r="F269" s="188" t="s">
        <v>2362</v>
      </c>
      <c r="G269" s="189" t="s">
        <v>1959</v>
      </c>
      <c r="H269" s="190">
        <v>29.396999999999998</v>
      </c>
      <c r="I269" s="191"/>
      <c r="J269" s="192">
        <f>ROUND(I269*H269,2)</f>
        <v>0</v>
      </c>
      <c r="K269" s="193"/>
      <c r="L269" s="38"/>
      <c r="M269" s="194" t="s">
        <v>1</v>
      </c>
      <c r="N269" s="195" t="s">
        <v>42</v>
      </c>
      <c r="O269" s="70"/>
      <c r="P269" s="196">
        <f>O269*H269</f>
        <v>0</v>
      </c>
      <c r="Q269" s="196">
        <v>0</v>
      </c>
      <c r="R269" s="196">
        <f>Q269*H269</f>
        <v>0</v>
      </c>
      <c r="S269" s="196">
        <v>0</v>
      </c>
      <c r="T269" s="197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8" t="s">
        <v>153</v>
      </c>
      <c r="AT269" s="198" t="s">
        <v>135</v>
      </c>
      <c r="AU269" s="198" t="s">
        <v>84</v>
      </c>
      <c r="AY269" s="16" t="s">
        <v>132</v>
      </c>
      <c r="BE269" s="199">
        <f>IF(N269="základní",J269,0)</f>
        <v>0</v>
      </c>
      <c r="BF269" s="199">
        <f>IF(N269="snížená",J269,0)</f>
        <v>0</v>
      </c>
      <c r="BG269" s="199">
        <f>IF(N269="zákl. přenesená",J269,0)</f>
        <v>0</v>
      </c>
      <c r="BH269" s="199">
        <f>IF(N269="sníž. přenesená",J269,0)</f>
        <v>0</v>
      </c>
      <c r="BI269" s="199">
        <f>IF(N269="nulová",J269,0)</f>
        <v>0</v>
      </c>
      <c r="BJ269" s="16" t="s">
        <v>84</v>
      </c>
      <c r="BK269" s="199">
        <f>ROUND(I269*H269,2)</f>
        <v>0</v>
      </c>
      <c r="BL269" s="16" t="s">
        <v>153</v>
      </c>
      <c r="BM269" s="198" t="s">
        <v>408</v>
      </c>
    </row>
    <row r="270" spans="1:65" s="2" customFormat="1" ht="10">
      <c r="A270" s="33"/>
      <c r="B270" s="34"/>
      <c r="C270" s="35"/>
      <c r="D270" s="200" t="s">
        <v>141</v>
      </c>
      <c r="E270" s="35"/>
      <c r="F270" s="201" t="s">
        <v>2362</v>
      </c>
      <c r="G270" s="35"/>
      <c r="H270" s="35"/>
      <c r="I270" s="202"/>
      <c r="J270" s="35"/>
      <c r="K270" s="35"/>
      <c r="L270" s="38"/>
      <c r="M270" s="203"/>
      <c r="N270" s="204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141</v>
      </c>
      <c r="AU270" s="16" t="s">
        <v>84</v>
      </c>
    </row>
    <row r="271" spans="1:65" s="2" customFormat="1" ht="18">
      <c r="A271" s="33"/>
      <c r="B271" s="34"/>
      <c r="C271" s="35"/>
      <c r="D271" s="200" t="s">
        <v>142</v>
      </c>
      <c r="E271" s="35"/>
      <c r="F271" s="205" t="s">
        <v>2363</v>
      </c>
      <c r="G271" s="35"/>
      <c r="H271" s="35"/>
      <c r="I271" s="202"/>
      <c r="J271" s="35"/>
      <c r="K271" s="35"/>
      <c r="L271" s="38"/>
      <c r="M271" s="203"/>
      <c r="N271" s="204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142</v>
      </c>
      <c r="AU271" s="16" t="s">
        <v>84</v>
      </c>
    </row>
    <row r="272" spans="1:65" s="2" customFormat="1" ht="16.5" customHeight="1">
      <c r="A272" s="33"/>
      <c r="B272" s="34"/>
      <c r="C272" s="186" t="s">
        <v>405</v>
      </c>
      <c r="D272" s="186" t="s">
        <v>135</v>
      </c>
      <c r="E272" s="187" t="s">
        <v>2364</v>
      </c>
      <c r="F272" s="188" t="s">
        <v>2365</v>
      </c>
      <c r="G272" s="189" t="s">
        <v>1959</v>
      </c>
      <c r="H272" s="190">
        <v>28.7</v>
      </c>
      <c r="I272" s="191"/>
      <c r="J272" s="192">
        <f>ROUND(I272*H272,2)</f>
        <v>0</v>
      </c>
      <c r="K272" s="193"/>
      <c r="L272" s="38"/>
      <c r="M272" s="194" t="s">
        <v>1</v>
      </c>
      <c r="N272" s="195" t="s">
        <v>42</v>
      </c>
      <c r="O272" s="70"/>
      <c r="P272" s="196">
        <f>O272*H272</f>
        <v>0</v>
      </c>
      <c r="Q272" s="196">
        <v>0</v>
      </c>
      <c r="R272" s="196">
        <f>Q272*H272</f>
        <v>0</v>
      </c>
      <c r="S272" s="196">
        <v>0</v>
      </c>
      <c r="T272" s="197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98" t="s">
        <v>153</v>
      </c>
      <c r="AT272" s="198" t="s">
        <v>135</v>
      </c>
      <c r="AU272" s="198" t="s">
        <v>84</v>
      </c>
      <c r="AY272" s="16" t="s">
        <v>132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16" t="s">
        <v>84</v>
      </c>
      <c r="BK272" s="199">
        <f>ROUND(I272*H272,2)</f>
        <v>0</v>
      </c>
      <c r="BL272" s="16" t="s">
        <v>153</v>
      </c>
      <c r="BM272" s="198" t="s">
        <v>412</v>
      </c>
    </row>
    <row r="273" spans="1:65" s="2" customFormat="1" ht="10">
      <c r="A273" s="33"/>
      <c r="B273" s="34"/>
      <c r="C273" s="35"/>
      <c r="D273" s="200" t="s">
        <v>141</v>
      </c>
      <c r="E273" s="35"/>
      <c r="F273" s="201" t="s">
        <v>2365</v>
      </c>
      <c r="G273" s="35"/>
      <c r="H273" s="35"/>
      <c r="I273" s="202"/>
      <c r="J273" s="35"/>
      <c r="K273" s="35"/>
      <c r="L273" s="38"/>
      <c r="M273" s="203"/>
      <c r="N273" s="204"/>
      <c r="O273" s="70"/>
      <c r="P273" s="70"/>
      <c r="Q273" s="70"/>
      <c r="R273" s="70"/>
      <c r="S273" s="70"/>
      <c r="T273" s="71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141</v>
      </c>
      <c r="AU273" s="16" t="s">
        <v>84</v>
      </c>
    </row>
    <row r="274" spans="1:65" s="2" customFormat="1" ht="18">
      <c r="A274" s="33"/>
      <c r="B274" s="34"/>
      <c r="C274" s="35"/>
      <c r="D274" s="200" t="s">
        <v>142</v>
      </c>
      <c r="E274" s="35"/>
      <c r="F274" s="205" t="s">
        <v>2366</v>
      </c>
      <c r="G274" s="35"/>
      <c r="H274" s="35"/>
      <c r="I274" s="202"/>
      <c r="J274" s="35"/>
      <c r="K274" s="35"/>
      <c r="L274" s="38"/>
      <c r="M274" s="203"/>
      <c r="N274" s="204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142</v>
      </c>
      <c r="AU274" s="16" t="s">
        <v>84</v>
      </c>
    </row>
    <row r="275" spans="1:65" s="2" customFormat="1" ht="16.5" customHeight="1">
      <c r="A275" s="33"/>
      <c r="B275" s="34"/>
      <c r="C275" s="186" t="s">
        <v>311</v>
      </c>
      <c r="D275" s="186" t="s">
        <v>135</v>
      </c>
      <c r="E275" s="187" t="s">
        <v>2367</v>
      </c>
      <c r="F275" s="188" t="s">
        <v>2368</v>
      </c>
      <c r="G275" s="189" t="s">
        <v>237</v>
      </c>
      <c r="H275" s="190">
        <v>200</v>
      </c>
      <c r="I275" s="191"/>
      <c r="J275" s="192">
        <f>ROUND(I275*H275,2)</f>
        <v>0</v>
      </c>
      <c r="K275" s="193"/>
      <c r="L275" s="38"/>
      <c r="M275" s="194" t="s">
        <v>1</v>
      </c>
      <c r="N275" s="195" t="s">
        <v>42</v>
      </c>
      <c r="O275" s="70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7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98" t="s">
        <v>153</v>
      </c>
      <c r="AT275" s="198" t="s">
        <v>135</v>
      </c>
      <c r="AU275" s="198" t="s">
        <v>84</v>
      </c>
      <c r="AY275" s="16" t="s">
        <v>132</v>
      </c>
      <c r="BE275" s="199">
        <f>IF(N275="základní",J275,0)</f>
        <v>0</v>
      </c>
      <c r="BF275" s="199">
        <f>IF(N275="snížená",J275,0)</f>
        <v>0</v>
      </c>
      <c r="BG275" s="199">
        <f>IF(N275="zákl. přenesená",J275,0)</f>
        <v>0</v>
      </c>
      <c r="BH275" s="199">
        <f>IF(N275="sníž. přenesená",J275,0)</f>
        <v>0</v>
      </c>
      <c r="BI275" s="199">
        <f>IF(N275="nulová",J275,0)</f>
        <v>0</v>
      </c>
      <c r="BJ275" s="16" t="s">
        <v>84</v>
      </c>
      <c r="BK275" s="199">
        <f>ROUND(I275*H275,2)</f>
        <v>0</v>
      </c>
      <c r="BL275" s="16" t="s">
        <v>153</v>
      </c>
      <c r="BM275" s="198" t="s">
        <v>416</v>
      </c>
    </row>
    <row r="276" spans="1:65" s="2" customFormat="1" ht="10">
      <c r="A276" s="33"/>
      <c r="B276" s="34"/>
      <c r="C276" s="35"/>
      <c r="D276" s="200" t="s">
        <v>141</v>
      </c>
      <c r="E276" s="35"/>
      <c r="F276" s="201" t="s">
        <v>2368</v>
      </c>
      <c r="G276" s="35"/>
      <c r="H276" s="35"/>
      <c r="I276" s="202"/>
      <c r="J276" s="35"/>
      <c r="K276" s="35"/>
      <c r="L276" s="38"/>
      <c r="M276" s="203"/>
      <c r="N276" s="204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141</v>
      </c>
      <c r="AU276" s="16" t="s">
        <v>84</v>
      </c>
    </row>
    <row r="277" spans="1:65" s="2" customFormat="1" ht="18">
      <c r="A277" s="33"/>
      <c r="B277" s="34"/>
      <c r="C277" s="35"/>
      <c r="D277" s="200" t="s">
        <v>142</v>
      </c>
      <c r="E277" s="35"/>
      <c r="F277" s="205" t="s">
        <v>2369</v>
      </c>
      <c r="G277" s="35"/>
      <c r="H277" s="35"/>
      <c r="I277" s="202"/>
      <c r="J277" s="35"/>
      <c r="K277" s="35"/>
      <c r="L277" s="38"/>
      <c r="M277" s="203"/>
      <c r="N277" s="204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142</v>
      </c>
      <c r="AU277" s="16" t="s">
        <v>84</v>
      </c>
    </row>
    <row r="278" spans="1:65" s="2" customFormat="1" ht="16.5" customHeight="1">
      <c r="A278" s="33"/>
      <c r="B278" s="34"/>
      <c r="C278" s="186" t="s">
        <v>413</v>
      </c>
      <c r="D278" s="186" t="s">
        <v>135</v>
      </c>
      <c r="E278" s="187" t="s">
        <v>2370</v>
      </c>
      <c r="F278" s="188" t="s">
        <v>2371</v>
      </c>
      <c r="G278" s="189" t="s">
        <v>237</v>
      </c>
      <c r="H278" s="190">
        <v>347</v>
      </c>
      <c r="I278" s="191"/>
      <c r="J278" s="192">
        <f>ROUND(I278*H278,2)</f>
        <v>0</v>
      </c>
      <c r="K278" s="193"/>
      <c r="L278" s="38"/>
      <c r="M278" s="194" t="s">
        <v>1</v>
      </c>
      <c r="N278" s="195" t="s">
        <v>42</v>
      </c>
      <c r="O278" s="70"/>
      <c r="P278" s="196">
        <f>O278*H278</f>
        <v>0</v>
      </c>
      <c r="Q278" s="196">
        <v>0</v>
      </c>
      <c r="R278" s="196">
        <f>Q278*H278</f>
        <v>0</v>
      </c>
      <c r="S278" s="196">
        <v>0</v>
      </c>
      <c r="T278" s="197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8" t="s">
        <v>153</v>
      </c>
      <c r="AT278" s="198" t="s">
        <v>135</v>
      </c>
      <c r="AU278" s="198" t="s">
        <v>84</v>
      </c>
      <c r="AY278" s="16" t="s">
        <v>132</v>
      </c>
      <c r="BE278" s="199">
        <f>IF(N278="základní",J278,0)</f>
        <v>0</v>
      </c>
      <c r="BF278" s="199">
        <f>IF(N278="snížená",J278,0)</f>
        <v>0</v>
      </c>
      <c r="BG278" s="199">
        <f>IF(N278="zákl. přenesená",J278,0)</f>
        <v>0</v>
      </c>
      <c r="BH278" s="199">
        <f>IF(N278="sníž. přenesená",J278,0)</f>
        <v>0</v>
      </c>
      <c r="BI278" s="199">
        <f>IF(N278="nulová",J278,0)</f>
        <v>0</v>
      </c>
      <c r="BJ278" s="16" t="s">
        <v>84</v>
      </c>
      <c r="BK278" s="199">
        <f>ROUND(I278*H278,2)</f>
        <v>0</v>
      </c>
      <c r="BL278" s="16" t="s">
        <v>153</v>
      </c>
      <c r="BM278" s="198" t="s">
        <v>422</v>
      </c>
    </row>
    <row r="279" spans="1:65" s="2" customFormat="1" ht="10">
      <c r="A279" s="33"/>
      <c r="B279" s="34"/>
      <c r="C279" s="35"/>
      <c r="D279" s="200" t="s">
        <v>141</v>
      </c>
      <c r="E279" s="35"/>
      <c r="F279" s="201" t="s">
        <v>2371</v>
      </c>
      <c r="G279" s="35"/>
      <c r="H279" s="35"/>
      <c r="I279" s="202"/>
      <c r="J279" s="35"/>
      <c r="K279" s="35"/>
      <c r="L279" s="38"/>
      <c r="M279" s="203"/>
      <c r="N279" s="204"/>
      <c r="O279" s="70"/>
      <c r="P279" s="70"/>
      <c r="Q279" s="70"/>
      <c r="R279" s="70"/>
      <c r="S279" s="70"/>
      <c r="T279" s="7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141</v>
      </c>
      <c r="AU279" s="16" t="s">
        <v>84</v>
      </c>
    </row>
    <row r="280" spans="1:65" s="2" customFormat="1" ht="18">
      <c r="A280" s="33"/>
      <c r="B280" s="34"/>
      <c r="C280" s="35"/>
      <c r="D280" s="200" t="s">
        <v>142</v>
      </c>
      <c r="E280" s="35"/>
      <c r="F280" s="205" t="s">
        <v>1947</v>
      </c>
      <c r="G280" s="35"/>
      <c r="H280" s="35"/>
      <c r="I280" s="202"/>
      <c r="J280" s="35"/>
      <c r="K280" s="35"/>
      <c r="L280" s="38"/>
      <c r="M280" s="203"/>
      <c r="N280" s="204"/>
      <c r="O280" s="70"/>
      <c r="P280" s="70"/>
      <c r="Q280" s="70"/>
      <c r="R280" s="70"/>
      <c r="S280" s="70"/>
      <c r="T280" s="71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142</v>
      </c>
      <c r="AU280" s="16" t="s">
        <v>84</v>
      </c>
    </row>
    <row r="281" spans="1:65" s="12" customFormat="1" ht="25.9" customHeight="1">
      <c r="B281" s="170"/>
      <c r="C281" s="171"/>
      <c r="D281" s="172" t="s">
        <v>76</v>
      </c>
      <c r="E281" s="173" t="s">
        <v>1944</v>
      </c>
      <c r="F281" s="173" t="s">
        <v>1</v>
      </c>
      <c r="G281" s="171"/>
      <c r="H281" s="171"/>
      <c r="I281" s="174"/>
      <c r="J281" s="175">
        <f>BK281</f>
        <v>0</v>
      </c>
      <c r="K281" s="171"/>
      <c r="L281" s="176"/>
      <c r="M281" s="177"/>
      <c r="N281" s="178"/>
      <c r="O281" s="178"/>
      <c r="P281" s="179">
        <f>SUM(P282:P314)</f>
        <v>0</v>
      </c>
      <c r="Q281" s="178"/>
      <c r="R281" s="179">
        <f>SUM(R282:R314)</f>
        <v>0</v>
      </c>
      <c r="S281" s="178"/>
      <c r="T281" s="180">
        <f>SUM(T282:T314)</f>
        <v>0</v>
      </c>
      <c r="AR281" s="181" t="s">
        <v>84</v>
      </c>
      <c r="AT281" s="182" t="s">
        <v>76</v>
      </c>
      <c r="AU281" s="182" t="s">
        <v>77</v>
      </c>
      <c r="AY281" s="181" t="s">
        <v>132</v>
      </c>
      <c r="BK281" s="183">
        <f>SUM(BK282:BK314)</f>
        <v>0</v>
      </c>
    </row>
    <row r="282" spans="1:65" s="2" customFormat="1" ht="16.5" customHeight="1">
      <c r="A282" s="33"/>
      <c r="B282" s="34"/>
      <c r="C282" s="186" t="s">
        <v>314</v>
      </c>
      <c r="D282" s="186" t="s">
        <v>135</v>
      </c>
      <c r="E282" s="187" t="s">
        <v>1994</v>
      </c>
      <c r="F282" s="188" t="s">
        <v>1995</v>
      </c>
      <c r="G282" s="189" t="s">
        <v>1959</v>
      </c>
      <c r="H282" s="190">
        <v>160.197</v>
      </c>
      <c r="I282" s="191"/>
      <c r="J282" s="192">
        <f>ROUND(I282*H282,2)</f>
        <v>0</v>
      </c>
      <c r="K282" s="193"/>
      <c r="L282" s="38"/>
      <c r="M282" s="194" t="s">
        <v>1</v>
      </c>
      <c r="N282" s="195" t="s">
        <v>42</v>
      </c>
      <c r="O282" s="70"/>
      <c r="P282" s="196">
        <f>O282*H282</f>
        <v>0</v>
      </c>
      <c r="Q282" s="196">
        <v>0</v>
      </c>
      <c r="R282" s="196">
        <f>Q282*H282</f>
        <v>0</v>
      </c>
      <c r="S282" s="196">
        <v>0</v>
      </c>
      <c r="T282" s="197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98" t="s">
        <v>153</v>
      </c>
      <c r="AT282" s="198" t="s">
        <v>135</v>
      </c>
      <c r="AU282" s="198" t="s">
        <v>84</v>
      </c>
      <c r="AY282" s="16" t="s">
        <v>132</v>
      </c>
      <c r="BE282" s="199">
        <f>IF(N282="základní",J282,0)</f>
        <v>0</v>
      </c>
      <c r="BF282" s="199">
        <f>IF(N282="snížená",J282,0)</f>
        <v>0</v>
      </c>
      <c r="BG282" s="199">
        <f>IF(N282="zákl. přenesená",J282,0)</f>
        <v>0</v>
      </c>
      <c r="BH282" s="199">
        <f>IF(N282="sníž. přenesená",J282,0)</f>
        <v>0</v>
      </c>
      <c r="BI282" s="199">
        <f>IF(N282="nulová",J282,0)</f>
        <v>0</v>
      </c>
      <c r="BJ282" s="16" t="s">
        <v>84</v>
      </c>
      <c r="BK282" s="199">
        <f>ROUND(I282*H282,2)</f>
        <v>0</v>
      </c>
      <c r="BL282" s="16" t="s">
        <v>153</v>
      </c>
      <c r="BM282" s="198" t="s">
        <v>427</v>
      </c>
    </row>
    <row r="283" spans="1:65" s="2" customFormat="1" ht="10">
      <c r="A283" s="33"/>
      <c r="B283" s="34"/>
      <c r="C283" s="35"/>
      <c r="D283" s="200" t="s">
        <v>141</v>
      </c>
      <c r="E283" s="35"/>
      <c r="F283" s="201" t="s">
        <v>1995</v>
      </c>
      <c r="G283" s="35"/>
      <c r="H283" s="35"/>
      <c r="I283" s="202"/>
      <c r="J283" s="35"/>
      <c r="K283" s="35"/>
      <c r="L283" s="38"/>
      <c r="M283" s="203"/>
      <c r="N283" s="204"/>
      <c r="O283" s="70"/>
      <c r="P283" s="70"/>
      <c r="Q283" s="70"/>
      <c r="R283" s="70"/>
      <c r="S283" s="70"/>
      <c r="T283" s="7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141</v>
      </c>
      <c r="AU283" s="16" t="s">
        <v>84</v>
      </c>
    </row>
    <row r="284" spans="1:65" s="2" customFormat="1" ht="18">
      <c r="A284" s="33"/>
      <c r="B284" s="34"/>
      <c r="C284" s="35"/>
      <c r="D284" s="200" t="s">
        <v>142</v>
      </c>
      <c r="E284" s="35"/>
      <c r="F284" s="205" t="s">
        <v>1996</v>
      </c>
      <c r="G284" s="35"/>
      <c r="H284" s="35"/>
      <c r="I284" s="202"/>
      <c r="J284" s="35"/>
      <c r="K284" s="35"/>
      <c r="L284" s="38"/>
      <c r="M284" s="203"/>
      <c r="N284" s="204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142</v>
      </c>
      <c r="AU284" s="16" t="s">
        <v>84</v>
      </c>
    </row>
    <row r="285" spans="1:65" s="2" customFormat="1" ht="16.5" customHeight="1">
      <c r="A285" s="33"/>
      <c r="B285" s="34"/>
      <c r="C285" s="186" t="s">
        <v>424</v>
      </c>
      <c r="D285" s="186" t="s">
        <v>135</v>
      </c>
      <c r="E285" s="187" t="s">
        <v>2000</v>
      </c>
      <c r="F285" s="188" t="s">
        <v>2001</v>
      </c>
      <c r="G285" s="189" t="s">
        <v>237</v>
      </c>
      <c r="H285" s="190">
        <v>24</v>
      </c>
      <c r="I285" s="191"/>
      <c r="J285" s="192">
        <f>ROUND(I285*H285,2)</f>
        <v>0</v>
      </c>
      <c r="K285" s="193"/>
      <c r="L285" s="38"/>
      <c r="M285" s="194" t="s">
        <v>1</v>
      </c>
      <c r="N285" s="195" t="s">
        <v>42</v>
      </c>
      <c r="O285" s="70"/>
      <c r="P285" s="196">
        <f>O285*H285</f>
        <v>0</v>
      </c>
      <c r="Q285" s="196">
        <v>0</v>
      </c>
      <c r="R285" s="196">
        <f>Q285*H285</f>
        <v>0</v>
      </c>
      <c r="S285" s="196">
        <v>0</v>
      </c>
      <c r="T285" s="197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8" t="s">
        <v>153</v>
      </c>
      <c r="AT285" s="198" t="s">
        <v>135</v>
      </c>
      <c r="AU285" s="198" t="s">
        <v>84</v>
      </c>
      <c r="AY285" s="16" t="s">
        <v>132</v>
      </c>
      <c r="BE285" s="199">
        <f>IF(N285="základní",J285,0)</f>
        <v>0</v>
      </c>
      <c r="BF285" s="199">
        <f>IF(N285="snížená",J285,0)</f>
        <v>0</v>
      </c>
      <c r="BG285" s="199">
        <f>IF(N285="zákl. přenesená",J285,0)</f>
        <v>0</v>
      </c>
      <c r="BH285" s="199">
        <f>IF(N285="sníž. přenesená",J285,0)</f>
        <v>0</v>
      </c>
      <c r="BI285" s="199">
        <f>IF(N285="nulová",J285,0)</f>
        <v>0</v>
      </c>
      <c r="BJ285" s="16" t="s">
        <v>84</v>
      </c>
      <c r="BK285" s="199">
        <f>ROUND(I285*H285,2)</f>
        <v>0</v>
      </c>
      <c r="BL285" s="16" t="s">
        <v>153</v>
      </c>
      <c r="BM285" s="198" t="s">
        <v>430</v>
      </c>
    </row>
    <row r="286" spans="1:65" s="2" customFormat="1" ht="10">
      <c r="A286" s="33"/>
      <c r="B286" s="34"/>
      <c r="C286" s="35"/>
      <c r="D286" s="200" t="s">
        <v>141</v>
      </c>
      <c r="E286" s="35"/>
      <c r="F286" s="201" t="s">
        <v>2001</v>
      </c>
      <c r="G286" s="35"/>
      <c r="H286" s="35"/>
      <c r="I286" s="202"/>
      <c r="J286" s="35"/>
      <c r="K286" s="35"/>
      <c r="L286" s="38"/>
      <c r="M286" s="203"/>
      <c r="N286" s="204"/>
      <c r="O286" s="70"/>
      <c r="P286" s="70"/>
      <c r="Q286" s="70"/>
      <c r="R286" s="70"/>
      <c r="S286" s="70"/>
      <c r="T286" s="71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141</v>
      </c>
      <c r="AU286" s="16" t="s">
        <v>84</v>
      </c>
    </row>
    <row r="287" spans="1:65" s="2" customFormat="1" ht="18">
      <c r="A287" s="33"/>
      <c r="B287" s="34"/>
      <c r="C287" s="35"/>
      <c r="D287" s="200" t="s">
        <v>142</v>
      </c>
      <c r="E287" s="35"/>
      <c r="F287" s="205" t="s">
        <v>2002</v>
      </c>
      <c r="G287" s="35"/>
      <c r="H287" s="35"/>
      <c r="I287" s="202"/>
      <c r="J287" s="35"/>
      <c r="K287" s="35"/>
      <c r="L287" s="38"/>
      <c r="M287" s="203"/>
      <c r="N287" s="204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142</v>
      </c>
      <c r="AU287" s="16" t="s">
        <v>84</v>
      </c>
    </row>
    <row r="288" spans="1:65" s="2" customFormat="1" ht="16.5" customHeight="1">
      <c r="A288" s="33"/>
      <c r="B288" s="34"/>
      <c r="C288" s="186" t="s">
        <v>319</v>
      </c>
      <c r="D288" s="186" t="s">
        <v>135</v>
      </c>
      <c r="E288" s="187" t="s">
        <v>2372</v>
      </c>
      <c r="F288" s="188" t="s">
        <v>2373</v>
      </c>
      <c r="G288" s="189" t="s">
        <v>237</v>
      </c>
      <c r="H288" s="190">
        <v>3</v>
      </c>
      <c r="I288" s="191"/>
      <c r="J288" s="192">
        <f>ROUND(I288*H288,2)</f>
        <v>0</v>
      </c>
      <c r="K288" s="193"/>
      <c r="L288" s="38"/>
      <c r="M288" s="194" t="s">
        <v>1</v>
      </c>
      <c r="N288" s="195" t="s">
        <v>42</v>
      </c>
      <c r="O288" s="70"/>
      <c r="P288" s="196">
        <f>O288*H288</f>
        <v>0</v>
      </c>
      <c r="Q288" s="196">
        <v>0</v>
      </c>
      <c r="R288" s="196">
        <f>Q288*H288</f>
        <v>0</v>
      </c>
      <c r="S288" s="196">
        <v>0</v>
      </c>
      <c r="T288" s="197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98" t="s">
        <v>153</v>
      </c>
      <c r="AT288" s="198" t="s">
        <v>135</v>
      </c>
      <c r="AU288" s="198" t="s">
        <v>84</v>
      </c>
      <c r="AY288" s="16" t="s">
        <v>132</v>
      </c>
      <c r="BE288" s="199">
        <f>IF(N288="základní",J288,0)</f>
        <v>0</v>
      </c>
      <c r="BF288" s="199">
        <f>IF(N288="snížená",J288,0)</f>
        <v>0</v>
      </c>
      <c r="BG288" s="199">
        <f>IF(N288="zákl. přenesená",J288,0)</f>
        <v>0</v>
      </c>
      <c r="BH288" s="199">
        <f>IF(N288="sníž. přenesená",J288,0)</f>
        <v>0</v>
      </c>
      <c r="BI288" s="199">
        <f>IF(N288="nulová",J288,0)</f>
        <v>0</v>
      </c>
      <c r="BJ288" s="16" t="s">
        <v>84</v>
      </c>
      <c r="BK288" s="199">
        <f>ROUND(I288*H288,2)</f>
        <v>0</v>
      </c>
      <c r="BL288" s="16" t="s">
        <v>153</v>
      </c>
      <c r="BM288" s="198" t="s">
        <v>436</v>
      </c>
    </row>
    <row r="289" spans="1:65" s="2" customFormat="1" ht="10">
      <c r="A289" s="33"/>
      <c r="B289" s="34"/>
      <c r="C289" s="35"/>
      <c r="D289" s="200" t="s">
        <v>141</v>
      </c>
      <c r="E289" s="35"/>
      <c r="F289" s="201" t="s">
        <v>2373</v>
      </c>
      <c r="G289" s="35"/>
      <c r="H289" s="35"/>
      <c r="I289" s="202"/>
      <c r="J289" s="35"/>
      <c r="K289" s="35"/>
      <c r="L289" s="38"/>
      <c r="M289" s="203"/>
      <c r="N289" s="204"/>
      <c r="O289" s="70"/>
      <c r="P289" s="70"/>
      <c r="Q289" s="70"/>
      <c r="R289" s="70"/>
      <c r="S289" s="70"/>
      <c r="T289" s="71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6" t="s">
        <v>141</v>
      </c>
      <c r="AU289" s="16" t="s">
        <v>84</v>
      </c>
    </row>
    <row r="290" spans="1:65" s="2" customFormat="1" ht="18">
      <c r="A290" s="33"/>
      <c r="B290" s="34"/>
      <c r="C290" s="35"/>
      <c r="D290" s="200" t="s">
        <v>142</v>
      </c>
      <c r="E290" s="35"/>
      <c r="F290" s="205" t="s">
        <v>2374</v>
      </c>
      <c r="G290" s="35"/>
      <c r="H290" s="35"/>
      <c r="I290" s="202"/>
      <c r="J290" s="35"/>
      <c r="K290" s="35"/>
      <c r="L290" s="38"/>
      <c r="M290" s="203"/>
      <c r="N290" s="204"/>
      <c r="O290" s="70"/>
      <c r="P290" s="70"/>
      <c r="Q290" s="70"/>
      <c r="R290" s="70"/>
      <c r="S290" s="70"/>
      <c r="T290" s="71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142</v>
      </c>
      <c r="AU290" s="16" t="s">
        <v>84</v>
      </c>
    </row>
    <row r="291" spans="1:65" s="2" customFormat="1" ht="16.5" customHeight="1">
      <c r="A291" s="33"/>
      <c r="B291" s="34"/>
      <c r="C291" s="186" t="s">
        <v>433</v>
      </c>
      <c r="D291" s="186" t="s">
        <v>135</v>
      </c>
      <c r="E291" s="187" t="s">
        <v>2375</v>
      </c>
      <c r="F291" s="188" t="s">
        <v>2376</v>
      </c>
      <c r="G291" s="189" t="s">
        <v>237</v>
      </c>
      <c r="H291" s="190">
        <v>3</v>
      </c>
      <c r="I291" s="191"/>
      <c r="J291" s="192">
        <f>ROUND(I291*H291,2)</f>
        <v>0</v>
      </c>
      <c r="K291" s="193"/>
      <c r="L291" s="38"/>
      <c r="M291" s="194" t="s">
        <v>1</v>
      </c>
      <c r="N291" s="195" t="s">
        <v>42</v>
      </c>
      <c r="O291" s="70"/>
      <c r="P291" s="196">
        <f>O291*H291</f>
        <v>0</v>
      </c>
      <c r="Q291" s="196">
        <v>0</v>
      </c>
      <c r="R291" s="196">
        <f>Q291*H291</f>
        <v>0</v>
      </c>
      <c r="S291" s="196">
        <v>0</v>
      </c>
      <c r="T291" s="197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8" t="s">
        <v>153</v>
      </c>
      <c r="AT291" s="198" t="s">
        <v>135</v>
      </c>
      <c r="AU291" s="198" t="s">
        <v>84</v>
      </c>
      <c r="AY291" s="16" t="s">
        <v>132</v>
      </c>
      <c r="BE291" s="199">
        <f>IF(N291="základní",J291,0)</f>
        <v>0</v>
      </c>
      <c r="BF291" s="199">
        <f>IF(N291="snížená",J291,0)</f>
        <v>0</v>
      </c>
      <c r="BG291" s="199">
        <f>IF(N291="zákl. přenesená",J291,0)</f>
        <v>0</v>
      </c>
      <c r="BH291" s="199">
        <f>IF(N291="sníž. přenesená",J291,0)</f>
        <v>0</v>
      </c>
      <c r="BI291" s="199">
        <f>IF(N291="nulová",J291,0)</f>
        <v>0</v>
      </c>
      <c r="BJ291" s="16" t="s">
        <v>84</v>
      </c>
      <c r="BK291" s="199">
        <f>ROUND(I291*H291,2)</f>
        <v>0</v>
      </c>
      <c r="BL291" s="16" t="s">
        <v>153</v>
      </c>
      <c r="BM291" s="198" t="s">
        <v>443</v>
      </c>
    </row>
    <row r="292" spans="1:65" s="2" customFormat="1" ht="10">
      <c r="A292" s="33"/>
      <c r="B292" s="34"/>
      <c r="C292" s="35"/>
      <c r="D292" s="200" t="s">
        <v>141</v>
      </c>
      <c r="E292" s="35"/>
      <c r="F292" s="201" t="s">
        <v>2376</v>
      </c>
      <c r="G292" s="35"/>
      <c r="H292" s="35"/>
      <c r="I292" s="202"/>
      <c r="J292" s="35"/>
      <c r="K292" s="35"/>
      <c r="L292" s="38"/>
      <c r="M292" s="203"/>
      <c r="N292" s="204"/>
      <c r="O292" s="70"/>
      <c r="P292" s="70"/>
      <c r="Q292" s="70"/>
      <c r="R292" s="70"/>
      <c r="S292" s="70"/>
      <c r="T292" s="71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6" t="s">
        <v>141</v>
      </c>
      <c r="AU292" s="16" t="s">
        <v>84</v>
      </c>
    </row>
    <row r="293" spans="1:65" s="2" customFormat="1" ht="18">
      <c r="A293" s="33"/>
      <c r="B293" s="34"/>
      <c r="C293" s="35"/>
      <c r="D293" s="200" t="s">
        <v>142</v>
      </c>
      <c r="E293" s="35"/>
      <c r="F293" s="205" t="s">
        <v>2377</v>
      </c>
      <c r="G293" s="35"/>
      <c r="H293" s="35"/>
      <c r="I293" s="202"/>
      <c r="J293" s="35"/>
      <c r="K293" s="35"/>
      <c r="L293" s="38"/>
      <c r="M293" s="203"/>
      <c r="N293" s="204"/>
      <c r="O293" s="70"/>
      <c r="P293" s="70"/>
      <c r="Q293" s="70"/>
      <c r="R293" s="70"/>
      <c r="S293" s="70"/>
      <c r="T293" s="71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6" t="s">
        <v>142</v>
      </c>
      <c r="AU293" s="16" t="s">
        <v>84</v>
      </c>
    </row>
    <row r="294" spans="1:65" s="2" customFormat="1" ht="16.5" customHeight="1">
      <c r="A294" s="33"/>
      <c r="B294" s="34"/>
      <c r="C294" s="186" t="s">
        <v>323</v>
      </c>
      <c r="D294" s="186" t="s">
        <v>135</v>
      </c>
      <c r="E294" s="187" t="s">
        <v>2003</v>
      </c>
      <c r="F294" s="188" t="s">
        <v>2004</v>
      </c>
      <c r="G294" s="189" t="s">
        <v>1959</v>
      </c>
      <c r="H294" s="190">
        <v>4.5</v>
      </c>
      <c r="I294" s="191"/>
      <c r="J294" s="192">
        <f>ROUND(I294*H294,2)</f>
        <v>0</v>
      </c>
      <c r="K294" s="193"/>
      <c r="L294" s="38"/>
      <c r="M294" s="194" t="s">
        <v>1</v>
      </c>
      <c r="N294" s="195" t="s">
        <v>42</v>
      </c>
      <c r="O294" s="70"/>
      <c r="P294" s="196">
        <f>O294*H294</f>
        <v>0</v>
      </c>
      <c r="Q294" s="196">
        <v>0</v>
      </c>
      <c r="R294" s="196">
        <f>Q294*H294</f>
        <v>0</v>
      </c>
      <c r="S294" s="196">
        <v>0</v>
      </c>
      <c r="T294" s="197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8" t="s">
        <v>153</v>
      </c>
      <c r="AT294" s="198" t="s">
        <v>135</v>
      </c>
      <c r="AU294" s="198" t="s">
        <v>84</v>
      </c>
      <c r="AY294" s="16" t="s">
        <v>132</v>
      </c>
      <c r="BE294" s="199">
        <f>IF(N294="základní",J294,0)</f>
        <v>0</v>
      </c>
      <c r="BF294" s="199">
        <f>IF(N294="snížená",J294,0)</f>
        <v>0</v>
      </c>
      <c r="BG294" s="199">
        <f>IF(N294="zákl. přenesená",J294,0)</f>
        <v>0</v>
      </c>
      <c r="BH294" s="199">
        <f>IF(N294="sníž. přenesená",J294,0)</f>
        <v>0</v>
      </c>
      <c r="BI294" s="199">
        <f>IF(N294="nulová",J294,0)</f>
        <v>0</v>
      </c>
      <c r="BJ294" s="16" t="s">
        <v>84</v>
      </c>
      <c r="BK294" s="199">
        <f>ROUND(I294*H294,2)</f>
        <v>0</v>
      </c>
      <c r="BL294" s="16" t="s">
        <v>153</v>
      </c>
      <c r="BM294" s="198" t="s">
        <v>449</v>
      </c>
    </row>
    <row r="295" spans="1:65" s="2" customFormat="1" ht="10">
      <c r="A295" s="33"/>
      <c r="B295" s="34"/>
      <c r="C295" s="35"/>
      <c r="D295" s="200" t="s">
        <v>141</v>
      </c>
      <c r="E295" s="35"/>
      <c r="F295" s="201" t="s">
        <v>2004</v>
      </c>
      <c r="G295" s="35"/>
      <c r="H295" s="35"/>
      <c r="I295" s="202"/>
      <c r="J295" s="35"/>
      <c r="K295" s="35"/>
      <c r="L295" s="38"/>
      <c r="M295" s="203"/>
      <c r="N295" s="204"/>
      <c r="O295" s="70"/>
      <c r="P295" s="70"/>
      <c r="Q295" s="70"/>
      <c r="R295" s="70"/>
      <c r="S295" s="70"/>
      <c r="T295" s="71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6" t="s">
        <v>141</v>
      </c>
      <c r="AU295" s="16" t="s">
        <v>84</v>
      </c>
    </row>
    <row r="296" spans="1:65" s="2" customFormat="1" ht="18">
      <c r="A296" s="33"/>
      <c r="B296" s="34"/>
      <c r="C296" s="35"/>
      <c r="D296" s="200" t="s">
        <v>142</v>
      </c>
      <c r="E296" s="35"/>
      <c r="F296" s="205" t="s">
        <v>2378</v>
      </c>
      <c r="G296" s="35"/>
      <c r="H296" s="35"/>
      <c r="I296" s="202"/>
      <c r="J296" s="35"/>
      <c r="K296" s="35"/>
      <c r="L296" s="38"/>
      <c r="M296" s="203"/>
      <c r="N296" s="204"/>
      <c r="O296" s="70"/>
      <c r="P296" s="70"/>
      <c r="Q296" s="70"/>
      <c r="R296" s="70"/>
      <c r="S296" s="70"/>
      <c r="T296" s="71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142</v>
      </c>
      <c r="AU296" s="16" t="s">
        <v>84</v>
      </c>
    </row>
    <row r="297" spans="1:65" s="2" customFormat="1" ht="16.5" customHeight="1">
      <c r="A297" s="33"/>
      <c r="B297" s="34"/>
      <c r="C297" s="186" t="s">
        <v>446</v>
      </c>
      <c r="D297" s="186" t="s">
        <v>135</v>
      </c>
      <c r="E297" s="187" t="s">
        <v>2379</v>
      </c>
      <c r="F297" s="188" t="s">
        <v>2380</v>
      </c>
      <c r="G297" s="189" t="s">
        <v>1959</v>
      </c>
      <c r="H297" s="190">
        <v>466.06599999999997</v>
      </c>
      <c r="I297" s="191"/>
      <c r="J297" s="192">
        <f>ROUND(I297*H297,2)</f>
        <v>0</v>
      </c>
      <c r="K297" s="193"/>
      <c r="L297" s="38"/>
      <c r="M297" s="194" t="s">
        <v>1</v>
      </c>
      <c r="N297" s="195" t="s">
        <v>42</v>
      </c>
      <c r="O297" s="70"/>
      <c r="P297" s="196">
        <f>O297*H297</f>
        <v>0</v>
      </c>
      <c r="Q297" s="196">
        <v>0</v>
      </c>
      <c r="R297" s="196">
        <f>Q297*H297</f>
        <v>0</v>
      </c>
      <c r="S297" s="196">
        <v>0</v>
      </c>
      <c r="T297" s="197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8" t="s">
        <v>153</v>
      </c>
      <c r="AT297" s="198" t="s">
        <v>135</v>
      </c>
      <c r="AU297" s="198" t="s">
        <v>84</v>
      </c>
      <c r="AY297" s="16" t="s">
        <v>132</v>
      </c>
      <c r="BE297" s="199">
        <f>IF(N297="základní",J297,0)</f>
        <v>0</v>
      </c>
      <c r="BF297" s="199">
        <f>IF(N297="snížená",J297,0)</f>
        <v>0</v>
      </c>
      <c r="BG297" s="199">
        <f>IF(N297="zákl. přenesená",J297,0)</f>
        <v>0</v>
      </c>
      <c r="BH297" s="199">
        <f>IF(N297="sníž. přenesená",J297,0)</f>
        <v>0</v>
      </c>
      <c r="BI297" s="199">
        <f>IF(N297="nulová",J297,0)</f>
        <v>0</v>
      </c>
      <c r="BJ297" s="16" t="s">
        <v>84</v>
      </c>
      <c r="BK297" s="199">
        <f>ROUND(I297*H297,2)</f>
        <v>0</v>
      </c>
      <c r="BL297" s="16" t="s">
        <v>153</v>
      </c>
      <c r="BM297" s="198" t="s">
        <v>454</v>
      </c>
    </row>
    <row r="298" spans="1:65" s="2" customFormat="1" ht="10">
      <c r="A298" s="33"/>
      <c r="B298" s="34"/>
      <c r="C298" s="35"/>
      <c r="D298" s="200" t="s">
        <v>141</v>
      </c>
      <c r="E298" s="35"/>
      <c r="F298" s="201" t="s">
        <v>2380</v>
      </c>
      <c r="G298" s="35"/>
      <c r="H298" s="35"/>
      <c r="I298" s="202"/>
      <c r="J298" s="35"/>
      <c r="K298" s="35"/>
      <c r="L298" s="38"/>
      <c r="M298" s="203"/>
      <c r="N298" s="204"/>
      <c r="O298" s="70"/>
      <c r="P298" s="70"/>
      <c r="Q298" s="70"/>
      <c r="R298" s="70"/>
      <c r="S298" s="70"/>
      <c r="T298" s="71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141</v>
      </c>
      <c r="AU298" s="16" t="s">
        <v>84</v>
      </c>
    </row>
    <row r="299" spans="1:65" s="2" customFormat="1" ht="18">
      <c r="A299" s="33"/>
      <c r="B299" s="34"/>
      <c r="C299" s="35"/>
      <c r="D299" s="200" t="s">
        <v>142</v>
      </c>
      <c r="E299" s="35"/>
      <c r="F299" s="205" t="s">
        <v>2381</v>
      </c>
      <c r="G299" s="35"/>
      <c r="H299" s="35"/>
      <c r="I299" s="202"/>
      <c r="J299" s="35"/>
      <c r="K299" s="35"/>
      <c r="L299" s="38"/>
      <c r="M299" s="203"/>
      <c r="N299" s="204"/>
      <c r="O299" s="70"/>
      <c r="P299" s="70"/>
      <c r="Q299" s="70"/>
      <c r="R299" s="70"/>
      <c r="S299" s="70"/>
      <c r="T299" s="71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6" t="s">
        <v>142</v>
      </c>
      <c r="AU299" s="16" t="s">
        <v>84</v>
      </c>
    </row>
    <row r="300" spans="1:65" s="2" customFormat="1" ht="16.5" customHeight="1">
      <c r="A300" s="33"/>
      <c r="B300" s="34"/>
      <c r="C300" s="186" t="s">
        <v>327</v>
      </c>
      <c r="D300" s="186" t="s">
        <v>135</v>
      </c>
      <c r="E300" s="187" t="s">
        <v>2012</v>
      </c>
      <c r="F300" s="188" t="s">
        <v>2013</v>
      </c>
      <c r="G300" s="189" t="s">
        <v>237</v>
      </c>
      <c r="H300" s="190">
        <v>18</v>
      </c>
      <c r="I300" s="191"/>
      <c r="J300" s="192">
        <f>ROUND(I300*H300,2)</f>
        <v>0</v>
      </c>
      <c r="K300" s="193"/>
      <c r="L300" s="38"/>
      <c r="M300" s="194" t="s">
        <v>1</v>
      </c>
      <c r="N300" s="195" t="s">
        <v>42</v>
      </c>
      <c r="O300" s="70"/>
      <c r="P300" s="196">
        <f>O300*H300</f>
        <v>0</v>
      </c>
      <c r="Q300" s="196">
        <v>0</v>
      </c>
      <c r="R300" s="196">
        <f>Q300*H300</f>
        <v>0</v>
      </c>
      <c r="S300" s="196">
        <v>0</v>
      </c>
      <c r="T300" s="197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8" t="s">
        <v>153</v>
      </c>
      <c r="AT300" s="198" t="s">
        <v>135</v>
      </c>
      <c r="AU300" s="198" t="s">
        <v>84</v>
      </c>
      <c r="AY300" s="16" t="s">
        <v>132</v>
      </c>
      <c r="BE300" s="199">
        <f>IF(N300="základní",J300,0)</f>
        <v>0</v>
      </c>
      <c r="BF300" s="199">
        <f>IF(N300="snížená",J300,0)</f>
        <v>0</v>
      </c>
      <c r="BG300" s="199">
        <f>IF(N300="zákl. přenesená",J300,0)</f>
        <v>0</v>
      </c>
      <c r="BH300" s="199">
        <f>IF(N300="sníž. přenesená",J300,0)</f>
        <v>0</v>
      </c>
      <c r="BI300" s="199">
        <f>IF(N300="nulová",J300,0)</f>
        <v>0</v>
      </c>
      <c r="BJ300" s="16" t="s">
        <v>84</v>
      </c>
      <c r="BK300" s="199">
        <f>ROUND(I300*H300,2)</f>
        <v>0</v>
      </c>
      <c r="BL300" s="16" t="s">
        <v>153</v>
      </c>
      <c r="BM300" s="198" t="s">
        <v>458</v>
      </c>
    </row>
    <row r="301" spans="1:65" s="2" customFormat="1" ht="10">
      <c r="A301" s="33"/>
      <c r="B301" s="34"/>
      <c r="C301" s="35"/>
      <c r="D301" s="200" t="s">
        <v>141</v>
      </c>
      <c r="E301" s="35"/>
      <c r="F301" s="201" t="s">
        <v>2013</v>
      </c>
      <c r="G301" s="35"/>
      <c r="H301" s="35"/>
      <c r="I301" s="202"/>
      <c r="J301" s="35"/>
      <c r="K301" s="35"/>
      <c r="L301" s="38"/>
      <c r="M301" s="203"/>
      <c r="N301" s="204"/>
      <c r="O301" s="70"/>
      <c r="P301" s="70"/>
      <c r="Q301" s="70"/>
      <c r="R301" s="70"/>
      <c r="S301" s="70"/>
      <c r="T301" s="71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6" t="s">
        <v>141</v>
      </c>
      <c r="AU301" s="16" t="s">
        <v>84</v>
      </c>
    </row>
    <row r="302" spans="1:65" s="2" customFormat="1" ht="18">
      <c r="A302" s="33"/>
      <c r="B302" s="34"/>
      <c r="C302" s="35"/>
      <c r="D302" s="200" t="s">
        <v>142</v>
      </c>
      <c r="E302" s="35"/>
      <c r="F302" s="205" t="s">
        <v>2014</v>
      </c>
      <c r="G302" s="35"/>
      <c r="H302" s="35"/>
      <c r="I302" s="202"/>
      <c r="J302" s="35"/>
      <c r="K302" s="35"/>
      <c r="L302" s="38"/>
      <c r="M302" s="203"/>
      <c r="N302" s="204"/>
      <c r="O302" s="70"/>
      <c r="P302" s="70"/>
      <c r="Q302" s="70"/>
      <c r="R302" s="70"/>
      <c r="S302" s="70"/>
      <c r="T302" s="71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6" t="s">
        <v>142</v>
      </c>
      <c r="AU302" s="16" t="s">
        <v>84</v>
      </c>
    </row>
    <row r="303" spans="1:65" s="2" customFormat="1" ht="16.5" customHeight="1">
      <c r="A303" s="33"/>
      <c r="B303" s="34"/>
      <c r="C303" s="186" t="s">
        <v>455</v>
      </c>
      <c r="D303" s="186" t="s">
        <v>135</v>
      </c>
      <c r="E303" s="187" t="s">
        <v>2015</v>
      </c>
      <c r="F303" s="188" t="s">
        <v>2016</v>
      </c>
      <c r="G303" s="189" t="s">
        <v>237</v>
      </c>
      <c r="H303" s="190">
        <v>6</v>
      </c>
      <c r="I303" s="191"/>
      <c r="J303" s="192">
        <f>ROUND(I303*H303,2)</f>
        <v>0</v>
      </c>
      <c r="K303" s="193"/>
      <c r="L303" s="38"/>
      <c r="M303" s="194" t="s">
        <v>1</v>
      </c>
      <c r="N303" s="195" t="s">
        <v>42</v>
      </c>
      <c r="O303" s="70"/>
      <c r="P303" s="196">
        <f>O303*H303</f>
        <v>0</v>
      </c>
      <c r="Q303" s="196">
        <v>0</v>
      </c>
      <c r="R303" s="196">
        <f>Q303*H303</f>
        <v>0</v>
      </c>
      <c r="S303" s="196">
        <v>0</v>
      </c>
      <c r="T303" s="197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8" t="s">
        <v>153</v>
      </c>
      <c r="AT303" s="198" t="s">
        <v>135</v>
      </c>
      <c r="AU303" s="198" t="s">
        <v>84</v>
      </c>
      <c r="AY303" s="16" t="s">
        <v>132</v>
      </c>
      <c r="BE303" s="199">
        <f>IF(N303="základní",J303,0)</f>
        <v>0</v>
      </c>
      <c r="BF303" s="199">
        <f>IF(N303="snížená",J303,0)</f>
        <v>0</v>
      </c>
      <c r="BG303" s="199">
        <f>IF(N303="zákl. přenesená",J303,0)</f>
        <v>0</v>
      </c>
      <c r="BH303" s="199">
        <f>IF(N303="sníž. přenesená",J303,0)</f>
        <v>0</v>
      </c>
      <c r="BI303" s="199">
        <f>IF(N303="nulová",J303,0)</f>
        <v>0</v>
      </c>
      <c r="BJ303" s="16" t="s">
        <v>84</v>
      </c>
      <c r="BK303" s="199">
        <f>ROUND(I303*H303,2)</f>
        <v>0</v>
      </c>
      <c r="BL303" s="16" t="s">
        <v>153</v>
      </c>
      <c r="BM303" s="198" t="s">
        <v>461</v>
      </c>
    </row>
    <row r="304" spans="1:65" s="2" customFormat="1" ht="10">
      <c r="A304" s="33"/>
      <c r="B304" s="34"/>
      <c r="C304" s="35"/>
      <c r="D304" s="200" t="s">
        <v>141</v>
      </c>
      <c r="E304" s="35"/>
      <c r="F304" s="201" t="s">
        <v>2016</v>
      </c>
      <c r="G304" s="35"/>
      <c r="H304" s="35"/>
      <c r="I304" s="202"/>
      <c r="J304" s="35"/>
      <c r="K304" s="35"/>
      <c r="L304" s="38"/>
      <c r="M304" s="203"/>
      <c r="N304" s="204"/>
      <c r="O304" s="70"/>
      <c r="P304" s="70"/>
      <c r="Q304" s="70"/>
      <c r="R304" s="70"/>
      <c r="S304" s="70"/>
      <c r="T304" s="71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141</v>
      </c>
      <c r="AU304" s="16" t="s">
        <v>84</v>
      </c>
    </row>
    <row r="305" spans="1:65" s="2" customFormat="1" ht="18">
      <c r="A305" s="33"/>
      <c r="B305" s="34"/>
      <c r="C305" s="35"/>
      <c r="D305" s="200" t="s">
        <v>142</v>
      </c>
      <c r="E305" s="35"/>
      <c r="F305" s="205" t="s">
        <v>2017</v>
      </c>
      <c r="G305" s="35"/>
      <c r="H305" s="35"/>
      <c r="I305" s="202"/>
      <c r="J305" s="35"/>
      <c r="K305" s="35"/>
      <c r="L305" s="38"/>
      <c r="M305" s="203"/>
      <c r="N305" s="204"/>
      <c r="O305" s="70"/>
      <c r="P305" s="70"/>
      <c r="Q305" s="70"/>
      <c r="R305" s="70"/>
      <c r="S305" s="70"/>
      <c r="T305" s="71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6" t="s">
        <v>142</v>
      </c>
      <c r="AU305" s="16" t="s">
        <v>84</v>
      </c>
    </row>
    <row r="306" spans="1:65" s="2" customFormat="1" ht="16.5" customHeight="1">
      <c r="A306" s="33"/>
      <c r="B306" s="34"/>
      <c r="C306" s="186" t="s">
        <v>331</v>
      </c>
      <c r="D306" s="186" t="s">
        <v>135</v>
      </c>
      <c r="E306" s="187" t="s">
        <v>2018</v>
      </c>
      <c r="F306" s="188" t="s">
        <v>2019</v>
      </c>
      <c r="G306" s="189" t="s">
        <v>1959</v>
      </c>
      <c r="H306" s="190">
        <v>10.006</v>
      </c>
      <c r="I306" s="191"/>
      <c r="J306" s="192">
        <f>ROUND(I306*H306,2)</f>
        <v>0</v>
      </c>
      <c r="K306" s="193"/>
      <c r="L306" s="38"/>
      <c r="M306" s="194" t="s">
        <v>1</v>
      </c>
      <c r="N306" s="195" t="s">
        <v>42</v>
      </c>
      <c r="O306" s="70"/>
      <c r="P306" s="196">
        <f>O306*H306</f>
        <v>0</v>
      </c>
      <c r="Q306" s="196">
        <v>0</v>
      </c>
      <c r="R306" s="196">
        <f>Q306*H306</f>
        <v>0</v>
      </c>
      <c r="S306" s="196">
        <v>0</v>
      </c>
      <c r="T306" s="197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98" t="s">
        <v>153</v>
      </c>
      <c r="AT306" s="198" t="s">
        <v>135</v>
      </c>
      <c r="AU306" s="198" t="s">
        <v>84</v>
      </c>
      <c r="AY306" s="16" t="s">
        <v>132</v>
      </c>
      <c r="BE306" s="199">
        <f>IF(N306="základní",J306,0)</f>
        <v>0</v>
      </c>
      <c r="BF306" s="199">
        <f>IF(N306="snížená",J306,0)</f>
        <v>0</v>
      </c>
      <c r="BG306" s="199">
        <f>IF(N306="zákl. přenesená",J306,0)</f>
        <v>0</v>
      </c>
      <c r="BH306" s="199">
        <f>IF(N306="sníž. přenesená",J306,0)</f>
        <v>0</v>
      </c>
      <c r="BI306" s="199">
        <f>IF(N306="nulová",J306,0)</f>
        <v>0</v>
      </c>
      <c r="BJ306" s="16" t="s">
        <v>84</v>
      </c>
      <c r="BK306" s="199">
        <f>ROUND(I306*H306,2)</f>
        <v>0</v>
      </c>
      <c r="BL306" s="16" t="s">
        <v>153</v>
      </c>
      <c r="BM306" s="198" t="s">
        <v>466</v>
      </c>
    </row>
    <row r="307" spans="1:65" s="2" customFormat="1" ht="10">
      <c r="A307" s="33"/>
      <c r="B307" s="34"/>
      <c r="C307" s="35"/>
      <c r="D307" s="200" t="s">
        <v>141</v>
      </c>
      <c r="E307" s="35"/>
      <c r="F307" s="201" t="s">
        <v>2019</v>
      </c>
      <c r="G307" s="35"/>
      <c r="H307" s="35"/>
      <c r="I307" s="202"/>
      <c r="J307" s="35"/>
      <c r="K307" s="35"/>
      <c r="L307" s="38"/>
      <c r="M307" s="203"/>
      <c r="N307" s="204"/>
      <c r="O307" s="70"/>
      <c r="P307" s="70"/>
      <c r="Q307" s="70"/>
      <c r="R307" s="70"/>
      <c r="S307" s="70"/>
      <c r="T307" s="71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6" t="s">
        <v>141</v>
      </c>
      <c r="AU307" s="16" t="s">
        <v>84</v>
      </c>
    </row>
    <row r="308" spans="1:65" s="2" customFormat="1" ht="18">
      <c r="A308" s="33"/>
      <c r="B308" s="34"/>
      <c r="C308" s="35"/>
      <c r="D308" s="200" t="s">
        <v>142</v>
      </c>
      <c r="E308" s="35"/>
      <c r="F308" s="205" t="s">
        <v>2020</v>
      </c>
      <c r="G308" s="35"/>
      <c r="H308" s="35"/>
      <c r="I308" s="202"/>
      <c r="J308" s="35"/>
      <c r="K308" s="35"/>
      <c r="L308" s="38"/>
      <c r="M308" s="203"/>
      <c r="N308" s="204"/>
      <c r="O308" s="70"/>
      <c r="P308" s="70"/>
      <c r="Q308" s="70"/>
      <c r="R308" s="70"/>
      <c r="S308" s="70"/>
      <c r="T308" s="71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142</v>
      </c>
      <c r="AU308" s="16" t="s">
        <v>84</v>
      </c>
    </row>
    <row r="309" spans="1:65" s="2" customFormat="1" ht="16.5" customHeight="1">
      <c r="A309" s="33"/>
      <c r="B309" s="34"/>
      <c r="C309" s="186" t="s">
        <v>463</v>
      </c>
      <c r="D309" s="186" t="s">
        <v>135</v>
      </c>
      <c r="E309" s="187" t="s">
        <v>2021</v>
      </c>
      <c r="F309" s="188" t="s">
        <v>2022</v>
      </c>
      <c r="G309" s="189" t="s">
        <v>1959</v>
      </c>
      <c r="H309" s="190">
        <v>166.21100000000001</v>
      </c>
      <c r="I309" s="191"/>
      <c r="J309" s="192">
        <f>ROUND(I309*H309,2)</f>
        <v>0</v>
      </c>
      <c r="K309" s="193"/>
      <c r="L309" s="38"/>
      <c r="M309" s="194" t="s">
        <v>1</v>
      </c>
      <c r="N309" s="195" t="s">
        <v>42</v>
      </c>
      <c r="O309" s="70"/>
      <c r="P309" s="196">
        <f>O309*H309</f>
        <v>0</v>
      </c>
      <c r="Q309" s="196">
        <v>0</v>
      </c>
      <c r="R309" s="196">
        <f>Q309*H309</f>
        <v>0</v>
      </c>
      <c r="S309" s="196">
        <v>0</v>
      </c>
      <c r="T309" s="197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98" t="s">
        <v>153</v>
      </c>
      <c r="AT309" s="198" t="s">
        <v>135</v>
      </c>
      <c r="AU309" s="198" t="s">
        <v>84</v>
      </c>
      <c r="AY309" s="16" t="s">
        <v>132</v>
      </c>
      <c r="BE309" s="199">
        <f>IF(N309="základní",J309,0)</f>
        <v>0</v>
      </c>
      <c r="BF309" s="199">
        <f>IF(N309="snížená",J309,0)</f>
        <v>0</v>
      </c>
      <c r="BG309" s="199">
        <f>IF(N309="zákl. přenesená",J309,0)</f>
        <v>0</v>
      </c>
      <c r="BH309" s="199">
        <f>IF(N309="sníž. přenesená",J309,0)</f>
        <v>0</v>
      </c>
      <c r="BI309" s="199">
        <f>IF(N309="nulová",J309,0)</f>
        <v>0</v>
      </c>
      <c r="BJ309" s="16" t="s">
        <v>84</v>
      </c>
      <c r="BK309" s="199">
        <f>ROUND(I309*H309,2)</f>
        <v>0</v>
      </c>
      <c r="BL309" s="16" t="s">
        <v>153</v>
      </c>
      <c r="BM309" s="198" t="s">
        <v>469</v>
      </c>
    </row>
    <row r="310" spans="1:65" s="2" customFormat="1" ht="10">
      <c r="A310" s="33"/>
      <c r="B310" s="34"/>
      <c r="C310" s="35"/>
      <c r="D310" s="200" t="s">
        <v>141</v>
      </c>
      <c r="E310" s="35"/>
      <c r="F310" s="201" t="s">
        <v>2022</v>
      </c>
      <c r="G310" s="35"/>
      <c r="H310" s="35"/>
      <c r="I310" s="202"/>
      <c r="J310" s="35"/>
      <c r="K310" s="35"/>
      <c r="L310" s="38"/>
      <c r="M310" s="203"/>
      <c r="N310" s="204"/>
      <c r="O310" s="70"/>
      <c r="P310" s="70"/>
      <c r="Q310" s="70"/>
      <c r="R310" s="70"/>
      <c r="S310" s="70"/>
      <c r="T310" s="71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141</v>
      </c>
      <c r="AU310" s="16" t="s">
        <v>84</v>
      </c>
    </row>
    <row r="311" spans="1:65" s="2" customFormat="1" ht="18">
      <c r="A311" s="33"/>
      <c r="B311" s="34"/>
      <c r="C311" s="35"/>
      <c r="D311" s="200" t="s">
        <v>142</v>
      </c>
      <c r="E311" s="35"/>
      <c r="F311" s="205" t="s">
        <v>1947</v>
      </c>
      <c r="G311" s="35"/>
      <c r="H311" s="35"/>
      <c r="I311" s="202"/>
      <c r="J311" s="35"/>
      <c r="K311" s="35"/>
      <c r="L311" s="38"/>
      <c r="M311" s="203"/>
      <c r="N311" s="204"/>
      <c r="O311" s="70"/>
      <c r="P311" s="70"/>
      <c r="Q311" s="70"/>
      <c r="R311" s="70"/>
      <c r="S311" s="70"/>
      <c r="T311" s="71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6" t="s">
        <v>142</v>
      </c>
      <c r="AU311" s="16" t="s">
        <v>84</v>
      </c>
    </row>
    <row r="312" spans="1:65" s="2" customFormat="1" ht="16.5" customHeight="1">
      <c r="A312" s="33"/>
      <c r="B312" s="34"/>
      <c r="C312" s="186" t="s">
        <v>335</v>
      </c>
      <c r="D312" s="186" t="s">
        <v>135</v>
      </c>
      <c r="E312" s="187" t="s">
        <v>2023</v>
      </c>
      <c r="F312" s="188" t="s">
        <v>2024</v>
      </c>
      <c r="G312" s="189" t="s">
        <v>237</v>
      </c>
      <c r="H312" s="190">
        <v>24</v>
      </c>
      <c r="I312" s="191"/>
      <c r="J312" s="192">
        <f>ROUND(I312*H312,2)</f>
        <v>0</v>
      </c>
      <c r="K312" s="193"/>
      <c r="L312" s="38"/>
      <c r="M312" s="194" t="s">
        <v>1</v>
      </c>
      <c r="N312" s="195" t="s">
        <v>42</v>
      </c>
      <c r="O312" s="70"/>
      <c r="P312" s="196">
        <f>O312*H312</f>
        <v>0</v>
      </c>
      <c r="Q312" s="196">
        <v>0</v>
      </c>
      <c r="R312" s="196">
        <f>Q312*H312</f>
        <v>0</v>
      </c>
      <c r="S312" s="196">
        <v>0</v>
      </c>
      <c r="T312" s="197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98" t="s">
        <v>153</v>
      </c>
      <c r="AT312" s="198" t="s">
        <v>135</v>
      </c>
      <c r="AU312" s="198" t="s">
        <v>84</v>
      </c>
      <c r="AY312" s="16" t="s">
        <v>132</v>
      </c>
      <c r="BE312" s="199">
        <f>IF(N312="základní",J312,0)</f>
        <v>0</v>
      </c>
      <c r="BF312" s="199">
        <f>IF(N312="snížená",J312,0)</f>
        <v>0</v>
      </c>
      <c r="BG312" s="199">
        <f>IF(N312="zákl. přenesená",J312,0)</f>
        <v>0</v>
      </c>
      <c r="BH312" s="199">
        <f>IF(N312="sníž. přenesená",J312,0)</f>
        <v>0</v>
      </c>
      <c r="BI312" s="199">
        <f>IF(N312="nulová",J312,0)</f>
        <v>0</v>
      </c>
      <c r="BJ312" s="16" t="s">
        <v>84</v>
      </c>
      <c r="BK312" s="199">
        <f>ROUND(I312*H312,2)</f>
        <v>0</v>
      </c>
      <c r="BL312" s="16" t="s">
        <v>153</v>
      </c>
      <c r="BM312" s="198" t="s">
        <v>474</v>
      </c>
    </row>
    <row r="313" spans="1:65" s="2" customFormat="1" ht="10">
      <c r="A313" s="33"/>
      <c r="B313" s="34"/>
      <c r="C313" s="35"/>
      <c r="D313" s="200" t="s">
        <v>141</v>
      </c>
      <c r="E313" s="35"/>
      <c r="F313" s="201" t="s">
        <v>2024</v>
      </c>
      <c r="G313" s="35"/>
      <c r="H313" s="35"/>
      <c r="I313" s="202"/>
      <c r="J313" s="35"/>
      <c r="K313" s="35"/>
      <c r="L313" s="38"/>
      <c r="M313" s="203"/>
      <c r="N313" s="204"/>
      <c r="O313" s="70"/>
      <c r="P313" s="70"/>
      <c r="Q313" s="70"/>
      <c r="R313" s="70"/>
      <c r="S313" s="70"/>
      <c r="T313" s="71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141</v>
      </c>
      <c r="AU313" s="16" t="s">
        <v>84</v>
      </c>
    </row>
    <row r="314" spans="1:65" s="2" customFormat="1" ht="18">
      <c r="A314" s="33"/>
      <c r="B314" s="34"/>
      <c r="C314" s="35"/>
      <c r="D314" s="200" t="s">
        <v>142</v>
      </c>
      <c r="E314" s="35"/>
      <c r="F314" s="205" t="s">
        <v>2025</v>
      </c>
      <c r="G314" s="35"/>
      <c r="H314" s="35"/>
      <c r="I314" s="202"/>
      <c r="J314" s="35"/>
      <c r="K314" s="35"/>
      <c r="L314" s="38"/>
      <c r="M314" s="203"/>
      <c r="N314" s="204"/>
      <c r="O314" s="70"/>
      <c r="P314" s="70"/>
      <c r="Q314" s="70"/>
      <c r="R314" s="70"/>
      <c r="S314" s="70"/>
      <c r="T314" s="71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6" t="s">
        <v>142</v>
      </c>
      <c r="AU314" s="16" t="s">
        <v>84</v>
      </c>
    </row>
    <row r="315" spans="1:65" s="12" customFormat="1" ht="25.9" customHeight="1">
      <c r="B315" s="170"/>
      <c r="C315" s="171"/>
      <c r="D315" s="172" t="s">
        <v>76</v>
      </c>
      <c r="E315" s="173" t="s">
        <v>1944</v>
      </c>
      <c r="F315" s="173" t="s">
        <v>1</v>
      </c>
      <c r="G315" s="171"/>
      <c r="H315" s="171"/>
      <c r="I315" s="174"/>
      <c r="J315" s="175">
        <f>BK315</f>
        <v>0</v>
      </c>
      <c r="K315" s="171"/>
      <c r="L315" s="176"/>
      <c r="M315" s="177"/>
      <c r="N315" s="178"/>
      <c r="O315" s="178"/>
      <c r="P315" s="179">
        <f>SUM(P316:P366)</f>
        <v>0</v>
      </c>
      <c r="Q315" s="178"/>
      <c r="R315" s="179">
        <f>SUM(R316:R366)</f>
        <v>0</v>
      </c>
      <c r="S315" s="178"/>
      <c r="T315" s="180">
        <f>SUM(T316:T366)</f>
        <v>0</v>
      </c>
      <c r="AR315" s="181" t="s">
        <v>84</v>
      </c>
      <c r="AT315" s="182" t="s">
        <v>76</v>
      </c>
      <c r="AU315" s="182" t="s">
        <v>77</v>
      </c>
      <c r="AY315" s="181" t="s">
        <v>132</v>
      </c>
      <c r="BK315" s="183">
        <f>SUM(BK316:BK366)</f>
        <v>0</v>
      </c>
    </row>
    <row r="316" spans="1:65" s="2" customFormat="1" ht="16.5" customHeight="1">
      <c r="A316" s="33"/>
      <c r="B316" s="34"/>
      <c r="C316" s="186" t="s">
        <v>471</v>
      </c>
      <c r="D316" s="186" t="s">
        <v>135</v>
      </c>
      <c r="E316" s="187" t="s">
        <v>2382</v>
      </c>
      <c r="F316" s="188" t="s">
        <v>2383</v>
      </c>
      <c r="G316" s="189" t="s">
        <v>1959</v>
      </c>
      <c r="H316" s="190">
        <v>5</v>
      </c>
      <c r="I316" s="191"/>
      <c r="J316" s="192">
        <f>ROUND(I316*H316,2)</f>
        <v>0</v>
      </c>
      <c r="K316" s="193"/>
      <c r="L316" s="38"/>
      <c r="M316" s="194" t="s">
        <v>1</v>
      </c>
      <c r="N316" s="195" t="s">
        <v>42</v>
      </c>
      <c r="O316" s="70"/>
      <c r="P316" s="196">
        <f>O316*H316</f>
        <v>0</v>
      </c>
      <c r="Q316" s="196">
        <v>0</v>
      </c>
      <c r="R316" s="196">
        <f>Q316*H316</f>
        <v>0</v>
      </c>
      <c r="S316" s="196">
        <v>0</v>
      </c>
      <c r="T316" s="197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98" t="s">
        <v>153</v>
      </c>
      <c r="AT316" s="198" t="s">
        <v>135</v>
      </c>
      <c r="AU316" s="198" t="s">
        <v>84</v>
      </c>
      <c r="AY316" s="16" t="s">
        <v>132</v>
      </c>
      <c r="BE316" s="199">
        <f>IF(N316="základní",J316,0)</f>
        <v>0</v>
      </c>
      <c r="BF316" s="199">
        <f>IF(N316="snížená",J316,0)</f>
        <v>0</v>
      </c>
      <c r="BG316" s="199">
        <f>IF(N316="zákl. přenesená",J316,0)</f>
        <v>0</v>
      </c>
      <c r="BH316" s="199">
        <f>IF(N316="sníž. přenesená",J316,0)</f>
        <v>0</v>
      </c>
      <c r="BI316" s="199">
        <f>IF(N316="nulová",J316,0)</f>
        <v>0</v>
      </c>
      <c r="BJ316" s="16" t="s">
        <v>84</v>
      </c>
      <c r="BK316" s="199">
        <f>ROUND(I316*H316,2)</f>
        <v>0</v>
      </c>
      <c r="BL316" s="16" t="s">
        <v>153</v>
      </c>
      <c r="BM316" s="198" t="s">
        <v>478</v>
      </c>
    </row>
    <row r="317" spans="1:65" s="2" customFormat="1" ht="10">
      <c r="A317" s="33"/>
      <c r="B317" s="34"/>
      <c r="C317" s="35"/>
      <c r="D317" s="200" t="s">
        <v>141</v>
      </c>
      <c r="E317" s="35"/>
      <c r="F317" s="201" t="s">
        <v>2383</v>
      </c>
      <c r="G317" s="35"/>
      <c r="H317" s="35"/>
      <c r="I317" s="202"/>
      <c r="J317" s="35"/>
      <c r="K317" s="35"/>
      <c r="L317" s="38"/>
      <c r="M317" s="203"/>
      <c r="N317" s="204"/>
      <c r="O317" s="70"/>
      <c r="P317" s="70"/>
      <c r="Q317" s="70"/>
      <c r="R317" s="70"/>
      <c r="S317" s="70"/>
      <c r="T317" s="71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6" t="s">
        <v>141</v>
      </c>
      <c r="AU317" s="16" t="s">
        <v>84</v>
      </c>
    </row>
    <row r="318" spans="1:65" s="2" customFormat="1" ht="18">
      <c r="A318" s="33"/>
      <c r="B318" s="34"/>
      <c r="C318" s="35"/>
      <c r="D318" s="200" t="s">
        <v>142</v>
      </c>
      <c r="E318" s="35"/>
      <c r="F318" s="205" t="s">
        <v>2384</v>
      </c>
      <c r="G318" s="35"/>
      <c r="H318" s="35"/>
      <c r="I318" s="202"/>
      <c r="J318" s="35"/>
      <c r="K318" s="35"/>
      <c r="L318" s="38"/>
      <c r="M318" s="203"/>
      <c r="N318" s="204"/>
      <c r="O318" s="70"/>
      <c r="P318" s="70"/>
      <c r="Q318" s="70"/>
      <c r="R318" s="70"/>
      <c r="S318" s="70"/>
      <c r="T318" s="71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142</v>
      </c>
      <c r="AU318" s="16" t="s">
        <v>84</v>
      </c>
    </row>
    <row r="319" spans="1:65" s="2" customFormat="1" ht="16.5" customHeight="1">
      <c r="A319" s="33"/>
      <c r="B319" s="34"/>
      <c r="C319" s="186" t="s">
        <v>340</v>
      </c>
      <c r="D319" s="186" t="s">
        <v>135</v>
      </c>
      <c r="E319" s="187" t="s">
        <v>2385</v>
      </c>
      <c r="F319" s="188" t="s">
        <v>2386</v>
      </c>
      <c r="G319" s="189" t="s">
        <v>1959</v>
      </c>
      <c r="H319" s="190">
        <v>91.891999999999996</v>
      </c>
      <c r="I319" s="191"/>
      <c r="J319" s="192">
        <f>ROUND(I319*H319,2)</f>
        <v>0</v>
      </c>
      <c r="K319" s="193"/>
      <c r="L319" s="38"/>
      <c r="M319" s="194" t="s">
        <v>1</v>
      </c>
      <c r="N319" s="195" t="s">
        <v>42</v>
      </c>
      <c r="O319" s="70"/>
      <c r="P319" s="196">
        <f>O319*H319</f>
        <v>0</v>
      </c>
      <c r="Q319" s="196">
        <v>0</v>
      </c>
      <c r="R319" s="196">
        <f>Q319*H319</f>
        <v>0</v>
      </c>
      <c r="S319" s="196">
        <v>0</v>
      </c>
      <c r="T319" s="197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98" t="s">
        <v>153</v>
      </c>
      <c r="AT319" s="198" t="s">
        <v>135</v>
      </c>
      <c r="AU319" s="198" t="s">
        <v>84</v>
      </c>
      <c r="AY319" s="16" t="s">
        <v>132</v>
      </c>
      <c r="BE319" s="199">
        <f>IF(N319="základní",J319,0)</f>
        <v>0</v>
      </c>
      <c r="BF319" s="199">
        <f>IF(N319="snížená",J319,0)</f>
        <v>0</v>
      </c>
      <c r="BG319" s="199">
        <f>IF(N319="zákl. přenesená",J319,0)</f>
        <v>0</v>
      </c>
      <c r="BH319" s="199">
        <f>IF(N319="sníž. přenesená",J319,0)</f>
        <v>0</v>
      </c>
      <c r="BI319" s="199">
        <f>IF(N319="nulová",J319,0)</f>
        <v>0</v>
      </c>
      <c r="BJ319" s="16" t="s">
        <v>84</v>
      </c>
      <c r="BK319" s="199">
        <f>ROUND(I319*H319,2)</f>
        <v>0</v>
      </c>
      <c r="BL319" s="16" t="s">
        <v>153</v>
      </c>
      <c r="BM319" s="198" t="s">
        <v>483</v>
      </c>
    </row>
    <row r="320" spans="1:65" s="2" customFormat="1" ht="10">
      <c r="A320" s="33"/>
      <c r="B320" s="34"/>
      <c r="C320" s="35"/>
      <c r="D320" s="200" t="s">
        <v>141</v>
      </c>
      <c r="E320" s="35"/>
      <c r="F320" s="201" t="s">
        <v>2386</v>
      </c>
      <c r="G320" s="35"/>
      <c r="H320" s="35"/>
      <c r="I320" s="202"/>
      <c r="J320" s="35"/>
      <c r="K320" s="35"/>
      <c r="L320" s="38"/>
      <c r="M320" s="203"/>
      <c r="N320" s="204"/>
      <c r="O320" s="70"/>
      <c r="P320" s="70"/>
      <c r="Q320" s="70"/>
      <c r="R320" s="70"/>
      <c r="S320" s="70"/>
      <c r="T320" s="71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6" t="s">
        <v>141</v>
      </c>
      <c r="AU320" s="16" t="s">
        <v>84</v>
      </c>
    </row>
    <row r="321" spans="1:65" s="2" customFormat="1" ht="18">
      <c r="A321" s="33"/>
      <c r="B321" s="34"/>
      <c r="C321" s="35"/>
      <c r="D321" s="200" t="s">
        <v>142</v>
      </c>
      <c r="E321" s="35"/>
      <c r="F321" s="205" t="s">
        <v>2387</v>
      </c>
      <c r="G321" s="35"/>
      <c r="H321" s="35"/>
      <c r="I321" s="202"/>
      <c r="J321" s="35"/>
      <c r="K321" s="35"/>
      <c r="L321" s="38"/>
      <c r="M321" s="203"/>
      <c r="N321" s="204"/>
      <c r="O321" s="70"/>
      <c r="P321" s="70"/>
      <c r="Q321" s="70"/>
      <c r="R321" s="70"/>
      <c r="S321" s="70"/>
      <c r="T321" s="71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6" t="s">
        <v>142</v>
      </c>
      <c r="AU321" s="16" t="s">
        <v>84</v>
      </c>
    </row>
    <row r="322" spans="1:65" s="2" customFormat="1" ht="16.5" customHeight="1">
      <c r="A322" s="33"/>
      <c r="B322" s="34"/>
      <c r="C322" s="186" t="s">
        <v>480</v>
      </c>
      <c r="D322" s="186" t="s">
        <v>135</v>
      </c>
      <c r="E322" s="187" t="s">
        <v>2388</v>
      </c>
      <c r="F322" s="188" t="s">
        <v>2389</v>
      </c>
      <c r="G322" s="189" t="s">
        <v>1959</v>
      </c>
      <c r="H322" s="190">
        <v>3163.2440000000001</v>
      </c>
      <c r="I322" s="191"/>
      <c r="J322" s="192">
        <f>ROUND(I322*H322,2)</f>
        <v>0</v>
      </c>
      <c r="K322" s="193"/>
      <c r="L322" s="38"/>
      <c r="M322" s="194" t="s">
        <v>1</v>
      </c>
      <c r="N322" s="195" t="s">
        <v>42</v>
      </c>
      <c r="O322" s="70"/>
      <c r="P322" s="196">
        <f>O322*H322</f>
        <v>0</v>
      </c>
      <c r="Q322" s="196">
        <v>0</v>
      </c>
      <c r="R322" s="196">
        <f>Q322*H322</f>
        <v>0</v>
      </c>
      <c r="S322" s="196">
        <v>0</v>
      </c>
      <c r="T322" s="197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98" t="s">
        <v>153</v>
      </c>
      <c r="AT322" s="198" t="s">
        <v>135</v>
      </c>
      <c r="AU322" s="198" t="s">
        <v>84</v>
      </c>
      <c r="AY322" s="16" t="s">
        <v>132</v>
      </c>
      <c r="BE322" s="199">
        <f>IF(N322="základní",J322,0)</f>
        <v>0</v>
      </c>
      <c r="BF322" s="199">
        <f>IF(N322="snížená",J322,0)</f>
        <v>0</v>
      </c>
      <c r="BG322" s="199">
        <f>IF(N322="zákl. přenesená",J322,0)</f>
        <v>0</v>
      </c>
      <c r="BH322" s="199">
        <f>IF(N322="sníž. přenesená",J322,0)</f>
        <v>0</v>
      </c>
      <c r="BI322" s="199">
        <f>IF(N322="nulová",J322,0)</f>
        <v>0</v>
      </c>
      <c r="BJ322" s="16" t="s">
        <v>84</v>
      </c>
      <c r="BK322" s="199">
        <f>ROUND(I322*H322,2)</f>
        <v>0</v>
      </c>
      <c r="BL322" s="16" t="s">
        <v>153</v>
      </c>
      <c r="BM322" s="198" t="s">
        <v>487</v>
      </c>
    </row>
    <row r="323" spans="1:65" s="2" customFormat="1" ht="10">
      <c r="A323" s="33"/>
      <c r="B323" s="34"/>
      <c r="C323" s="35"/>
      <c r="D323" s="200" t="s">
        <v>141</v>
      </c>
      <c r="E323" s="35"/>
      <c r="F323" s="201" t="s">
        <v>2389</v>
      </c>
      <c r="G323" s="35"/>
      <c r="H323" s="35"/>
      <c r="I323" s="202"/>
      <c r="J323" s="35"/>
      <c r="K323" s="35"/>
      <c r="L323" s="38"/>
      <c r="M323" s="203"/>
      <c r="N323" s="204"/>
      <c r="O323" s="70"/>
      <c r="P323" s="70"/>
      <c r="Q323" s="70"/>
      <c r="R323" s="70"/>
      <c r="S323" s="70"/>
      <c r="T323" s="71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6" t="s">
        <v>141</v>
      </c>
      <c r="AU323" s="16" t="s">
        <v>84</v>
      </c>
    </row>
    <row r="324" spans="1:65" s="2" customFormat="1" ht="18">
      <c r="A324" s="33"/>
      <c r="B324" s="34"/>
      <c r="C324" s="35"/>
      <c r="D324" s="200" t="s">
        <v>142</v>
      </c>
      <c r="E324" s="35"/>
      <c r="F324" s="205" t="s">
        <v>2390</v>
      </c>
      <c r="G324" s="35"/>
      <c r="H324" s="35"/>
      <c r="I324" s="202"/>
      <c r="J324" s="35"/>
      <c r="K324" s="35"/>
      <c r="L324" s="38"/>
      <c r="M324" s="203"/>
      <c r="N324" s="204"/>
      <c r="O324" s="70"/>
      <c r="P324" s="70"/>
      <c r="Q324" s="70"/>
      <c r="R324" s="70"/>
      <c r="S324" s="70"/>
      <c r="T324" s="71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6" t="s">
        <v>142</v>
      </c>
      <c r="AU324" s="16" t="s">
        <v>84</v>
      </c>
    </row>
    <row r="325" spans="1:65" s="2" customFormat="1" ht="16.5" customHeight="1">
      <c r="A325" s="33"/>
      <c r="B325" s="34"/>
      <c r="C325" s="186" t="s">
        <v>345</v>
      </c>
      <c r="D325" s="186" t="s">
        <v>135</v>
      </c>
      <c r="E325" s="187" t="s">
        <v>2391</v>
      </c>
      <c r="F325" s="188" t="s">
        <v>2392</v>
      </c>
      <c r="G325" s="189" t="s">
        <v>1959</v>
      </c>
      <c r="H325" s="190">
        <v>453.32</v>
      </c>
      <c r="I325" s="191"/>
      <c r="J325" s="192">
        <f>ROUND(I325*H325,2)</f>
        <v>0</v>
      </c>
      <c r="K325" s="193"/>
      <c r="L325" s="38"/>
      <c r="M325" s="194" t="s">
        <v>1</v>
      </c>
      <c r="N325" s="195" t="s">
        <v>42</v>
      </c>
      <c r="O325" s="70"/>
      <c r="P325" s="196">
        <f>O325*H325</f>
        <v>0</v>
      </c>
      <c r="Q325" s="196">
        <v>0</v>
      </c>
      <c r="R325" s="196">
        <f>Q325*H325</f>
        <v>0</v>
      </c>
      <c r="S325" s="196">
        <v>0</v>
      </c>
      <c r="T325" s="197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98" t="s">
        <v>153</v>
      </c>
      <c r="AT325" s="198" t="s">
        <v>135</v>
      </c>
      <c r="AU325" s="198" t="s">
        <v>84</v>
      </c>
      <c r="AY325" s="16" t="s">
        <v>132</v>
      </c>
      <c r="BE325" s="199">
        <f>IF(N325="základní",J325,0)</f>
        <v>0</v>
      </c>
      <c r="BF325" s="199">
        <f>IF(N325="snížená",J325,0)</f>
        <v>0</v>
      </c>
      <c r="BG325" s="199">
        <f>IF(N325="zákl. přenesená",J325,0)</f>
        <v>0</v>
      </c>
      <c r="BH325" s="199">
        <f>IF(N325="sníž. přenesená",J325,0)</f>
        <v>0</v>
      </c>
      <c r="BI325" s="199">
        <f>IF(N325="nulová",J325,0)</f>
        <v>0</v>
      </c>
      <c r="BJ325" s="16" t="s">
        <v>84</v>
      </c>
      <c r="BK325" s="199">
        <f>ROUND(I325*H325,2)</f>
        <v>0</v>
      </c>
      <c r="BL325" s="16" t="s">
        <v>153</v>
      </c>
      <c r="BM325" s="198" t="s">
        <v>491</v>
      </c>
    </row>
    <row r="326" spans="1:65" s="2" customFormat="1" ht="10">
      <c r="A326" s="33"/>
      <c r="B326" s="34"/>
      <c r="C326" s="35"/>
      <c r="D326" s="200" t="s">
        <v>141</v>
      </c>
      <c r="E326" s="35"/>
      <c r="F326" s="201" t="s">
        <v>2392</v>
      </c>
      <c r="G326" s="35"/>
      <c r="H326" s="35"/>
      <c r="I326" s="202"/>
      <c r="J326" s="35"/>
      <c r="K326" s="35"/>
      <c r="L326" s="38"/>
      <c r="M326" s="203"/>
      <c r="N326" s="204"/>
      <c r="O326" s="70"/>
      <c r="P326" s="70"/>
      <c r="Q326" s="70"/>
      <c r="R326" s="70"/>
      <c r="S326" s="70"/>
      <c r="T326" s="71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6" t="s">
        <v>141</v>
      </c>
      <c r="AU326" s="16" t="s">
        <v>84</v>
      </c>
    </row>
    <row r="327" spans="1:65" s="2" customFormat="1" ht="18">
      <c r="A327" s="33"/>
      <c r="B327" s="34"/>
      <c r="C327" s="35"/>
      <c r="D327" s="200" t="s">
        <v>142</v>
      </c>
      <c r="E327" s="35"/>
      <c r="F327" s="205" t="s">
        <v>2390</v>
      </c>
      <c r="G327" s="35"/>
      <c r="H327" s="35"/>
      <c r="I327" s="202"/>
      <c r="J327" s="35"/>
      <c r="K327" s="35"/>
      <c r="L327" s="38"/>
      <c r="M327" s="203"/>
      <c r="N327" s="204"/>
      <c r="O327" s="70"/>
      <c r="P327" s="70"/>
      <c r="Q327" s="70"/>
      <c r="R327" s="70"/>
      <c r="S327" s="70"/>
      <c r="T327" s="71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142</v>
      </c>
      <c r="AU327" s="16" t="s">
        <v>84</v>
      </c>
    </row>
    <row r="328" spans="1:65" s="2" customFormat="1" ht="16.5" customHeight="1">
      <c r="A328" s="33"/>
      <c r="B328" s="34"/>
      <c r="C328" s="186" t="s">
        <v>488</v>
      </c>
      <c r="D328" s="186" t="s">
        <v>135</v>
      </c>
      <c r="E328" s="187" t="s">
        <v>2393</v>
      </c>
      <c r="F328" s="188" t="s">
        <v>2394</v>
      </c>
      <c r="G328" s="189" t="s">
        <v>1959</v>
      </c>
      <c r="H328" s="190">
        <v>46.262999999999998</v>
      </c>
      <c r="I328" s="191"/>
      <c r="J328" s="192">
        <f>ROUND(I328*H328,2)</f>
        <v>0</v>
      </c>
      <c r="K328" s="193"/>
      <c r="L328" s="38"/>
      <c r="M328" s="194" t="s">
        <v>1</v>
      </c>
      <c r="N328" s="195" t="s">
        <v>42</v>
      </c>
      <c r="O328" s="70"/>
      <c r="P328" s="196">
        <f>O328*H328</f>
        <v>0</v>
      </c>
      <c r="Q328" s="196">
        <v>0</v>
      </c>
      <c r="R328" s="196">
        <f>Q328*H328</f>
        <v>0</v>
      </c>
      <c r="S328" s="196">
        <v>0</v>
      </c>
      <c r="T328" s="197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98" t="s">
        <v>153</v>
      </c>
      <c r="AT328" s="198" t="s">
        <v>135</v>
      </c>
      <c r="AU328" s="198" t="s">
        <v>84</v>
      </c>
      <c r="AY328" s="16" t="s">
        <v>132</v>
      </c>
      <c r="BE328" s="199">
        <f>IF(N328="základní",J328,0)</f>
        <v>0</v>
      </c>
      <c r="BF328" s="199">
        <f>IF(N328="snížená",J328,0)</f>
        <v>0</v>
      </c>
      <c r="BG328" s="199">
        <f>IF(N328="zákl. přenesená",J328,0)</f>
        <v>0</v>
      </c>
      <c r="BH328" s="199">
        <f>IF(N328="sníž. přenesená",J328,0)</f>
        <v>0</v>
      </c>
      <c r="BI328" s="199">
        <f>IF(N328="nulová",J328,0)</f>
        <v>0</v>
      </c>
      <c r="BJ328" s="16" t="s">
        <v>84</v>
      </c>
      <c r="BK328" s="199">
        <f>ROUND(I328*H328,2)</f>
        <v>0</v>
      </c>
      <c r="BL328" s="16" t="s">
        <v>153</v>
      </c>
      <c r="BM328" s="198" t="s">
        <v>494</v>
      </c>
    </row>
    <row r="329" spans="1:65" s="2" customFormat="1" ht="10">
      <c r="A329" s="33"/>
      <c r="B329" s="34"/>
      <c r="C329" s="35"/>
      <c r="D329" s="200" t="s">
        <v>141</v>
      </c>
      <c r="E329" s="35"/>
      <c r="F329" s="201" t="s">
        <v>2394</v>
      </c>
      <c r="G329" s="35"/>
      <c r="H329" s="35"/>
      <c r="I329" s="202"/>
      <c r="J329" s="35"/>
      <c r="K329" s="35"/>
      <c r="L329" s="38"/>
      <c r="M329" s="203"/>
      <c r="N329" s="204"/>
      <c r="O329" s="70"/>
      <c r="P329" s="70"/>
      <c r="Q329" s="70"/>
      <c r="R329" s="70"/>
      <c r="S329" s="70"/>
      <c r="T329" s="71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6" t="s">
        <v>141</v>
      </c>
      <c r="AU329" s="16" t="s">
        <v>84</v>
      </c>
    </row>
    <row r="330" spans="1:65" s="2" customFormat="1" ht="18">
      <c r="A330" s="33"/>
      <c r="B330" s="34"/>
      <c r="C330" s="35"/>
      <c r="D330" s="200" t="s">
        <v>142</v>
      </c>
      <c r="E330" s="35"/>
      <c r="F330" s="205" t="s">
        <v>2390</v>
      </c>
      <c r="G330" s="35"/>
      <c r="H330" s="35"/>
      <c r="I330" s="202"/>
      <c r="J330" s="35"/>
      <c r="K330" s="35"/>
      <c r="L330" s="38"/>
      <c r="M330" s="203"/>
      <c r="N330" s="204"/>
      <c r="O330" s="70"/>
      <c r="P330" s="70"/>
      <c r="Q330" s="70"/>
      <c r="R330" s="70"/>
      <c r="S330" s="70"/>
      <c r="T330" s="71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6" t="s">
        <v>142</v>
      </c>
      <c r="AU330" s="16" t="s">
        <v>84</v>
      </c>
    </row>
    <row r="331" spans="1:65" s="2" customFormat="1" ht="16.5" customHeight="1">
      <c r="A331" s="33"/>
      <c r="B331" s="34"/>
      <c r="C331" s="186" t="s">
        <v>348</v>
      </c>
      <c r="D331" s="186" t="s">
        <v>135</v>
      </c>
      <c r="E331" s="187" t="s">
        <v>2395</v>
      </c>
      <c r="F331" s="188" t="s">
        <v>2396</v>
      </c>
      <c r="G331" s="189" t="s">
        <v>1959</v>
      </c>
      <c r="H331" s="190">
        <v>50.878999999999998</v>
      </c>
      <c r="I331" s="191"/>
      <c r="J331" s="192">
        <f>ROUND(I331*H331,2)</f>
        <v>0</v>
      </c>
      <c r="K331" s="193"/>
      <c r="L331" s="38"/>
      <c r="M331" s="194" t="s">
        <v>1</v>
      </c>
      <c r="N331" s="195" t="s">
        <v>42</v>
      </c>
      <c r="O331" s="70"/>
      <c r="P331" s="196">
        <f>O331*H331</f>
        <v>0</v>
      </c>
      <c r="Q331" s="196">
        <v>0</v>
      </c>
      <c r="R331" s="196">
        <f>Q331*H331</f>
        <v>0</v>
      </c>
      <c r="S331" s="196">
        <v>0</v>
      </c>
      <c r="T331" s="197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98" t="s">
        <v>153</v>
      </c>
      <c r="AT331" s="198" t="s">
        <v>135</v>
      </c>
      <c r="AU331" s="198" t="s">
        <v>84</v>
      </c>
      <c r="AY331" s="16" t="s">
        <v>132</v>
      </c>
      <c r="BE331" s="199">
        <f>IF(N331="základní",J331,0)</f>
        <v>0</v>
      </c>
      <c r="BF331" s="199">
        <f>IF(N331="snížená",J331,0)</f>
        <v>0</v>
      </c>
      <c r="BG331" s="199">
        <f>IF(N331="zákl. přenesená",J331,0)</f>
        <v>0</v>
      </c>
      <c r="BH331" s="199">
        <f>IF(N331="sníž. přenesená",J331,0)</f>
        <v>0</v>
      </c>
      <c r="BI331" s="199">
        <f>IF(N331="nulová",J331,0)</f>
        <v>0</v>
      </c>
      <c r="BJ331" s="16" t="s">
        <v>84</v>
      </c>
      <c r="BK331" s="199">
        <f>ROUND(I331*H331,2)</f>
        <v>0</v>
      </c>
      <c r="BL331" s="16" t="s">
        <v>153</v>
      </c>
      <c r="BM331" s="198" t="s">
        <v>498</v>
      </c>
    </row>
    <row r="332" spans="1:65" s="2" customFormat="1" ht="10">
      <c r="A332" s="33"/>
      <c r="B332" s="34"/>
      <c r="C332" s="35"/>
      <c r="D332" s="200" t="s">
        <v>141</v>
      </c>
      <c r="E332" s="35"/>
      <c r="F332" s="201" t="s">
        <v>2396</v>
      </c>
      <c r="G332" s="35"/>
      <c r="H332" s="35"/>
      <c r="I332" s="202"/>
      <c r="J332" s="35"/>
      <c r="K332" s="35"/>
      <c r="L332" s="38"/>
      <c r="M332" s="203"/>
      <c r="N332" s="204"/>
      <c r="O332" s="70"/>
      <c r="P332" s="70"/>
      <c r="Q332" s="70"/>
      <c r="R332" s="70"/>
      <c r="S332" s="70"/>
      <c r="T332" s="71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141</v>
      </c>
      <c r="AU332" s="16" t="s">
        <v>84</v>
      </c>
    </row>
    <row r="333" spans="1:65" s="2" customFormat="1" ht="18">
      <c r="A333" s="33"/>
      <c r="B333" s="34"/>
      <c r="C333" s="35"/>
      <c r="D333" s="200" t="s">
        <v>142</v>
      </c>
      <c r="E333" s="35"/>
      <c r="F333" s="205" t="s">
        <v>2390</v>
      </c>
      <c r="G333" s="35"/>
      <c r="H333" s="35"/>
      <c r="I333" s="202"/>
      <c r="J333" s="35"/>
      <c r="K333" s="35"/>
      <c r="L333" s="38"/>
      <c r="M333" s="203"/>
      <c r="N333" s="204"/>
      <c r="O333" s="70"/>
      <c r="P333" s="70"/>
      <c r="Q333" s="70"/>
      <c r="R333" s="70"/>
      <c r="S333" s="70"/>
      <c r="T333" s="71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6" t="s">
        <v>142</v>
      </c>
      <c r="AU333" s="16" t="s">
        <v>84</v>
      </c>
    </row>
    <row r="334" spans="1:65" s="2" customFormat="1" ht="16.5" customHeight="1">
      <c r="A334" s="33"/>
      <c r="B334" s="34"/>
      <c r="C334" s="186" t="s">
        <v>495</v>
      </c>
      <c r="D334" s="186" t="s">
        <v>135</v>
      </c>
      <c r="E334" s="187" t="s">
        <v>2397</v>
      </c>
      <c r="F334" s="188" t="s">
        <v>2398</v>
      </c>
      <c r="G334" s="189" t="s">
        <v>1959</v>
      </c>
      <c r="H334" s="190">
        <v>903.67399999999998</v>
      </c>
      <c r="I334" s="191"/>
      <c r="J334" s="192">
        <f>ROUND(I334*H334,2)</f>
        <v>0</v>
      </c>
      <c r="K334" s="193"/>
      <c r="L334" s="38"/>
      <c r="M334" s="194" t="s">
        <v>1</v>
      </c>
      <c r="N334" s="195" t="s">
        <v>42</v>
      </c>
      <c r="O334" s="70"/>
      <c r="P334" s="196">
        <f>O334*H334</f>
        <v>0</v>
      </c>
      <c r="Q334" s="196">
        <v>0</v>
      </c>
      <c r="R334" s="196">
        <f>Q334*H334</f>
        <v>0</v>
      </c>
      <c r="S334" s="196">
        <v>0</v>
      </c>
      <c r="T334" s="197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98" t="s">
        <v>153</v>
      </c>
      <c r="AT334" s="198" t="s">
        <v>135</v>
      </c>
      <c r="AU334" s="198" t="s">
        <v>84</v>
      </c>
      <c r="AY334" s="16" t="s">
        <v>132</v>
      </c>
      <c r="BE334" s="199">
        <f>IF(N334="základní",J334,0)</f>
        <v>0</v>
      </c>
      <c r="BF334" s="199">
        <f>IF(N334="snížená",J334,0)</f>
        <v>0</v>
      </c>
      <c r="BG334" s="199">
        <f>IF(N334="zákl. přenesená",J334,0)</f>
        <v>0</v>
      </c>
      <c r="BH334" s="199">
        <f>IF(N334="sníž. přenesená",J334,0)</f>
        <v>0</v>
      </c>
      <c r="BI334" s="199">
        <f>IF(N334="nulová",J334,0)</f>
        <v>0</v>
      </c>
      <c r="BJ334" s="16" t="s">
        <v>84</v>
      </c>
      <c r="BK334" s="199">
        <f>ROUND(I334*H334,2)</f>
        <v>0</v>
      </c>
      <c r="BL334" s="16" t="s">
        <v>153</v>
      </c>
      <c r="BM334" s="198" t="s">
        <v>503</v>
      </c>
    </row>
    <row r="335" spans="1:65" s="2" customFormat="1" ht="10">
      <c r="A335" s="33"/>
      <c r="B335" s="34"/>
      <c r="C335" s="35"/>
      <c r="D335" s="200" t="s">
        <v>141</v>
      </c>
      <c r="E335" s="35"/>
      <c r="F335" s="201" t="s">
        <v>2398</v>
      </c>
      <c r="G335" s="35"/>
      <c r="H335" s="35"/>
      <c r="I335" s="202"/>
      <c r="J335" s="35"/>
      <c r="K335" s="35"/>
      <c r="L335" s="38"/>
      <c r="M335" s="203"/>
      <c r="N335" s="204"/>
      <c r="O335" s="70"/>
      <c r="P335" s="70"/>
      <c r="Q335" s="70"/>
      <c r="R335" s="70"/>
      <c r="S335" s="70"/>
      <c r="T335" s="71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6" t="s">
        <v>141</v>
      </c>
      <c r="AU335" s="16" t="s">
        <v>84</v>
      </c>
    </row>
    <row r="336" spans="1:65" s="2" customFormat="1" ht="18">
      <c r="A336" s="33"/>
      <c r="B336" s="34"/>
      <c r="C336" s="35"/>
      <c r="D336" s="200" t="s">
        <v>142</v>
      </c>
      <c r="E336" s="35"/>
      <c r="F336" s="205" t="s">
        <v>2390</v>
      </c>
      <c r="G336" s="35"/>
      <c r="H336" s="35"/>
      <c r="I336" s="202"/>
      <c r="J336" s="35"/>
      <c r="K336" s="35"/>
      <c r="L336" s="38"/>
      <c r="M336" s="203"/>
      <c r="N336" s="204"/>
      <c r="O336" s="70"/>
      <c r="P336" s="70"/>
      <c r="Q336" s="70"/>
      <c r="R336" s="70"/>
      <c r="S336" s="70"/>
      <c r="T336" s="71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6" t="s">
        <v>142</v>
      </c>
      <c r="AU336" s="16" t="s">
        <v>84</v>
      </c>
    </row>
    <row r="337" spans="1:65" s="2" customFormat="1" ht="16.5" customHeight="1">
      <c r="A337" s="33"/>
      <c r="B337" s="34"/>
      <c r="C337" s="186" t="s">
        <v>352</v>
      </c>
      <c r="D337" s="186" t="s">
        <v>135</v>
      </c>
      <c r="E337" s="187" t="s">
        <v>2399</v>
      </c>
      <c r="F337" s="188" t="s">
        <v>2400</v>
      </c>
      <c r="G337" s="189" t="s">
        <v>1959</v>
      </c>
      <c r="H337" s="190">
        <v>1180.327</v>
      </c>
      <c r="I337" s="191"/>
      <c r="J337" s="192">
        <f>ROUND(I337*H337,2)</f>
        <v>0</v>
      </c>
      <c r="K337" s="193"/>
      <c r="L337" s="38"/>
      <c r="M337" s="194" t="s">
        <v>1</v>
      </c>
      <c r="N337" s="195" t="s">
        <v>42</v>
      </c>
      <c r="O337" s="70"/>
      <c r="P337" s="196">
        <f>O337*H337</f>
        <v>0</v>
      </c>
      <c r="Q337" s="196">
        <v>0</v>
      </c>
      <c r="R337" s="196">
        <f>Q337*H337</f>
        <v>0</v>
      </c>
      <c r="S337" s="196">
        <v>0</v>
      </c>
      <c r="T337" s="197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98" t="s">
        <v>153</v>
      </c>
      <c r="AT337" s="198" t="s">
        <v>135</v>
      </c>
      <c r="AU337" s="198" t="s">
        <v>84</v>
      </c>
      <c r="AY337" s="16" t="s">
        <v>132</v>
      </c>
      <c r="BE337" s="199">
        <f>IF(N337="základní",J337,0)</f>
        <v>0</v>
      </c>
      <c r="BF337" s="199">
        <f>IF(N337="snížená",J337,0)</f>
        <v>0</v>
      </c>
      <c r="BG337" s="199">
        <f>IF(N337="zákl. přenesená",J337,0)</f>
        <v>0</v>
      </c>
      <c r="BH337" s="199">
        <f>IF(N337="sníž. přenesená",J337,0)</f>
        <v>0</v>
      </c>
      <c r="BI337" s="199">
        <f>IF(N337="nulová",J337,0)</f>
        <v>0</v>
      </c>
      <c r="BJ337" s="16" t="s">
        <v>84</v>
      </c>
      <c r="BK337" s="199">
        <f>ROUND(I337*H337,2)</f>
        <v>0</v>
      </c>
      <c r="BL337" s="16" t="s">
        <v>153</v>
      </c>
      <c r="BM337" s="198" t="s">
        <v>507</v>
      </c>
    </row>
    <row r="338" spans="1:65" s="2" customFormat="1" ht="10">
      <c r="A338" s="33"/>
      <c r="B338" s="34"/>
      <c r="C338" s="35"/>
      <c r="D338" s="200" t="s">
        <v>141</v>
      </c>
      <c r="E338" s="35"/>
      <c r="F338" s="201" t="s">
        <v>2400</v>
      </c>
      <c r="G338" s="35"/>
      <c r="H338" s="35"/>
      <c r="I338" s="202"/>
      <c r="J338" s="35"/>
      <c r="K338" s="35"/>
      <c r="L338" s="38"/>
      <c r="M338" s="203"/>
      <c r="N338" s="204"/>
      <c r="O338" s="70"/>
      <c r="P338" s="70"/>
      <c r="Q338" s="70"/>
      <c r="R338" s="70"/>
      <c r="S338" s="70"/>
      <c r="T338" s="71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6" t="s">
        <v>141</v>
      </c>
      <c r="AU338" s="16" t="s">
        <v>84</v>
      </c>
    </row>
    <row r="339" spans="1:65" s="2" customFormat="1" ht="18">
      <c r="A339" s="33"/>
      <c r="B339" s="34"/>
      <c r="C339" s="35"/>
      <c r="D339" s="200" t="s">
        <v>142</v>
      </c>
      <c r="E339" s="35"/>
      <c r="F339" s="205" t="s">
        <v>2401</v>
      </c>
      <c r="G339" s="35"/>
      <c r="H339" s="35"/>
      <c r="I339" s="202"/>
      <c r="J339" s="35"/>
      <c r="K339" s="35"/>
      <c r="L339" s="38"/>
      <c r="M339" s="203"/>
      <c r="N339" s="204"/>
      <c r="O339" s="70"/>
      <c r="P339" s="70"/>
      <c r="Q339" s="70"/>
      <c r="R339" s="70"/>
      <c r="S339" s="70"/>
      <c r="T339" s="71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6" t="s">
        <v>142</v>
      </c>
      <c r="AU339" s="16" t="s">
        <v>84</v>
      </c>
    </row>
    <row r="340" spans="1:65" s="2" customFormat="1" ht="16.5" customHeight="1">
      <c r="A340" s="33"/>
      <c r="B340" s="34"/>
      <c r="C340" s="186" t="s">
        <v>504</v>
      </c>
      <c r="D340" s="186" t="s">
        <v>135</v>
      </c>
      <c r="E340" s="187" t="s">
        <v>2402</v>
      </c>
      <c r="F340" s="188" t="s">
        <v>2403</v>
      </c>
      <c r="G340" s="189" t="s">
        <v>1959</v>
      </c>
      <c r="H340" s="190">
        <v>492.834</v>
      </c>
      <c r="I340" s="191"/>
      <c r="J340" s="192">
        <f>ROUND(I340*H340,2)</f>
        <v>0</v>
      </c>
      <c r="K340" s="193"/>
      <c r="L340" s="38"/>
      <c r="M340" s="194" t="s">
        <v>1</v>
      </c>
      <c r="N340" s="195" t="s">
        <v>42</v>
      </c>
      <c r="O340" s="70"/>
      <c r="P340" s="196">
        <f>O340*H340</f>
        <v>0</v>
      </c>
      <c r="Q340" s="196">
        <v>0</v>
      </c>
      <c r="R340" s="196">
        <f>Q340*H340</f>
        <v>0</v>
      </c>
      <c r="S340" s="196">
        <v>0</v>
      </c>
      <c r="T340" s="197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98" t="s">
        <v>153</v>
      </c>
      <c r="AT340" s="198" t="s">
        <v>135</v>
      </c>
      <c r="AU340" s="198" t="s">
        <v>84</v>
      </c>
      <c r="AY340" s="16" t="s">
        <v>132</v>
      </c>
      <c r="BE340" s="199">
        <f>IF(N340="základní",J340,0)</f>
        <v>0</v>
      </c>
      <c r="BF340" s="199">
        <f>IF(N340="snížená",J340,0)</f>
        <v>0</v>
      </c>
      <c r="BG340" s="199">
        <f>IF(N340="zákl. přenesená",J340,0)</f>
        <v>0</v>
      </c>
      <c r="BH340" s="199">
        <f>IF(N340="sníž. přenesená",J340,0)</f>
        <v>0</v>
      </c>
      <c r="BI340" s="199">
        <f>IF(N340="nulová",J340,0)</f>
        <v>0</v>
      </c>
      <c r="BJ340" s="16" t="s">
        <v>84</v>
      </c>
      <c r="BK340" s="199">
        <f>ROUND(I340*H340,2)</f>
        <v>0</v>
      </c>
      <c r="BL340" s="16" t="s">
        <v>153</v>
      </c>
      <c r="BM340" s="198" t="s">
        <v>511</v>
      </c>
    </row>
    <row r="341" spans="1:65" s="2" customFormat="1" ht="10">
      <c r="A341" s="33"/>
      <c r="B341" s="34"/>
      <c r="C341" s="35"/>
      <c r="D341" s="200" t="s">
        <v>141</v>
      </c>
      <c r="E341" s="35"/>
      <c r="F341" s="201" t="s">
        <v>2403</v>
      </c>
      <c r="G341" s="35"/>
      <c r="H341" s="35"/>
      <c r="I341" s="202"/>
      <c r="J341" s="35"/>
      <c r="K341" s="35"/>
      <c r="L341" s="38"/>
      <c r="M341" s="203"/>
      <c r="N341" s="204"/>
      <c r="O341" s="70"/>
      <c r="P341" s="70"/>
      <c r="Q341" s="70"/>
      <c r="R341" s="70"/>
      <c r="S341" s="70"/>
      <c r="T341" s="71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6" t="s">
        <v>141</v>
      </c>
      <c r="AU341" s="16" t="s">
        <v>84</v>
      </c>
    </row>
    <row r="342" spans="1:65" s="2" customFormat="1" ht="18">
      <c r="A342" s="33"/>
      <c r="B342" s="34"/>
      <c r="C342" s="35"/>
      <c r="D342" s="200" t="s">
        <v>142</v>
      </c>
      <c r="E342" s="35"/>
      <c r="F342" s="205" t="s">
        <v>2404</v>
      </c>
      <c r="G342" s="35"/>
      <c r="H342" s="35"/>
      <c r="I342" s="202"/>
      <c r="J342" s="35"/>
      <c r="K342" s="35"/>
      <c r="L342" s="38"/>
      <c r="M342" s="203"/>
      <c r="N342" s="204"/>
      <c r="O342" s="70"/>
      <c r="P342" s="70"/>
      <c r="Q342" s="70"/>
      <c r="R342" s="70"/>
      <c r="S342" s="70"/>
      <c r="T342" s="71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142</v>
      </c>
      <c r="AU342" s="16" t="s">
        <v>84</v>
      </c>
    </row>
    <row r="343" spans="1:65" s="2" customFormat="1" ht="16.5" customHeight="1">
      <c r="A343" s="33"/>
      <c r="B343" s="34"/>
      <c r="C343" s="186" t="s">
        <v>353</v>
      </c>
      <c r="D343" s="186" t="s">
        <v>135</v>
      </c>
      <c r="E343" s="187" t="s">
        <v>2405</v>
      </c>
      <c r="F343" s="188" t="s">
        <v>2406</v>
      </c>
      <c r="G343" s="189" t="s">
        <v>1959</v>
      </c>
      <c r="H343" s="190">
        <v>959.04300000000001</v>
      </c>
      <c r="I343" s="191"/>
      <c r="J343" s="192">
        <f>ROUND(I343*H343,2)</f>
        <v>0</v>
      </c>
      <c r="K343" s="193"/>
      <c r="L343" s="38"/>
      <c r="M343" s="194" t="s">
        <v>1</v>
      </c>
      <c r="N343" s="195" t="s">
        <v>42</v>
      </c>
      <c r="O343" s="70"/>
      <c r="P343" s="196">
        <f>O343*H343</f>
        <v>0</v>
      </c>
      <c r="Q343" s="196">
        <v>0</v>
      </c>
      <c r="R343" s="196">
        <f>Q343*H343</f>
        <v>0</v>
      </c>
      <c r="S343" s="196">
        <v>0</v>
      </c>
      <c r="T343" s="197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98" t="s">
        <v>153</v>
      </c>
      <c r="AT343" s="198" t="s">
        <v>135</v>
      </c>
      <c r="AU343" s="198" t="s">
        <v>84</v>
      </c>
      <c r="AY343" s="16" t="s">
        <v>132</v>
      </c>
      <c r="BE343" s="199">
        <f>IF(N343="základní",J343,0)</f>
        <v>0</v>
      </c>
      <c r="BF343" s="199">
        <f>IF(N343="snížená",J343,0)</f>
        <v>0</v>
      </c>
      <c r="BG343" s="199">
        <f>IF(N343="zákl. přenesená",J343,0)</f>
        <v>0</v>
      </c>
      <c r="BH343" s="199">
        <f>IF(N343="sníž. přenesená",J343,0)</f>
        <v>0</v>
      </c>
      <c r="BI343" s="199">
        <f>IF(N343="nulová",J343,0)</f>
        <v>0</v>
      </c>
      <c r="BJ343" s="16" t="s">
        <v>84</v>
      </c>
      <c r="BK343" s="199">
        <f>ROUND(I343*H343,2)</f>
        <v>0</v>
      </c>
      <c r="BL343" s="16" t="s">
        <v>153</v>
      </c>
      <c r="BM343" s="198" t="s">
        <v>516</v>
      </c>
    </row>
    <row r="344" spans="1:65" s="2" customFormat="1" ht="10">
      <c r="A344" s="33"/>
      <c r="B344" s="34"/>
      <c r="C344" s="35"/>
      <c r="D344" s="200" t="s">
        <v>141</v>
      </c>
      <c r="E344" s="35"/>
      <c r="F344" s="201" t="s">
        <v>2406</v>
      </c>
      <c r="G344" s="35"/>
      <c r="H344" s="35"/>
      <c r="I344" s="202"/>
      <c r="J344" s="35"/>
      <c r="K344" s="35"/>
      <c r="L344" s="38"/>
      <c r="M344" s="203"/>
      <c r="N344" s="204"/>
      <c r="O344" s="70"/>
      <c r="P344" s="70"/>
      <c r="Q344" s="70"/>
      <c r="R344" s="70"/>
      <c r="S344" s="70"/>
      <c r="T344" s="71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6" t="s">
        <v>141</v>
      </c>
      <c r="AU344" s="16" t="s">
        <v>84</v>
      </c>
    </row>
    <row r="345" spans="1:65" s="2" customFormat="1" ht="18">
      <c r="A345" s="33"/>
      <c r="B345" s="34"/>
      <c r="C345" s="35"/>
      <c r="D345" s="200" t="s">
        <v>142</v>
      </c>
      <c r="E345" s="35"/>
      <c r="F345" s="205" t="s">
        <v>2407</v>
      </c>
      <c r="G345" s="35"/>
      <c r="H345" s="35"/>
      <c r="I345" s="202"/>
      <c r="J345" s="35"/>
      <c r="K345" s="35"/>
      <c r="L345" s="38"/>
      <c r="M345" s="203"/>
      <c r="N345" s="204"/>
      <c r="O345" s="70"/>
      <c r="P345" s="70"/>
      <c r="Q345" s="70"/>
      <c r="R345" s="70"/>
      <c r="S345" s="70"/>
      <c r="T345" s="71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6" t="s">
        <v>142</v>
      </c>
      <c r="AU345" s="16" t="s">
        <v>84</v>
      </c>
    </row>
    <row r="346" spans="1:65" s="2" customFormat="1" ht="16.5" customHeight="1">
      <c r="A346" s="33"/>
      <c r="B346" s="34"/>
      <c r="C346" s="186" t="s">
        <v>513</v>
      </c>
      <c r="D346" s="186" t="s">
        <v>135</v>
      </c>
      <c r="E346" s="187" t="s">
        <v>2408</v>
      </c>
      <c r="F346" s="188" t="s">
        <v>2409</v>
      </c>
      <c r="G346" s="189" t="s">
        <v>1959</v>
      </c>
      <c r="H346" s="190">
        <v>44.13</v>
      </c>
      <c r="I346" s="191"/>
      <c r="J346" s="192">
        <f>ROUND(I346*H346,2)</f>
        <v>0</v>
      </c>
      <c r="K346" s="193"/>
      <c r="L346" s="38"/>
      <c r="M346" s="194" t="s">
        <v>1</v>
      </c>
      <c r="N346" s="195" t="s">
        <v>42</v>
      </c>
      <c r="O346" s="70"/>
      <c r="P346" s="196">
        <f>O346*H346</f>
        <v>0</v>
      </c>
      <c r="Q346" s="196">
        <v>0</v>
      </c>
      <c r="R346" s="196">
        <f>Q346*H346</f>
        <v>0</v>
      </c>
      <c r="S346" s="196">
        <v>0</v>
      </c>
      <c r="T346" s="197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98" t="s">
        <v>153</v>
      </c>
      <c r="AT346" s="198" t="s">
        <v>135</v>
      </c>
      <c r="AU346" s="198" t="s">
        <v>84</v>
      </c>
      <c r="AY346" s="16" t="s">
        <v>132</v>
      </c>
      <c r="BE346" s="199">
        <f>IF(N346="základní",J346,0)</f>
        <v>0</v>
      </c>
      <c r="BF346" s="199">
        <f>IF(N346="snížená",J346,0)</f>
        <v>0</v>
      </c>
      <c r="BG346" s="199">
        <f>IF(N346="zákl. přenesená",J346,0)</f>
        <v>0</v>
      </c>
      <c r="BH346" s="199">
        <f>IF(N346="sníž. přenesená",J346,0)</f>
        <v>0</v>
      </c>
      <c r="BI346" s="199">
        <f>IF(N346="nulová",J346,0)</f>
        <v>0</v>
      </c>
      <c r="BJ346" s="16" t="s">
        <v>84</v>
      </c>
      <c r="BK346" s="199">
        <f>ROUND(I346*H346,2)</f>
        <v>0</v>
      </c>
      <c r="BL346" s="16" t="s">
        <v>153</v>
      </c>
      <c r="BM346" s="198" t="s">
        <v>519</v>
      </c>
    </row>
    <row r="347" spans="1:65" s="2" customFormat="1" ht="10">
      <c r="A347" s="33"/>
      <c r="B347" s="34"/>
      <c r="C347" s="35"/>
      <c r="D347" s="200" t="s">
        <v>141</v>
      </c>
      <c r="E347" s="35"/>
      <c r="F347" s="201" t="s">
        <v>2409</v>
      </c>
      <c r="G347" s="35"/>
      <c r="H347" s="35"/>
      <c r="I347" s="202"/>
      <c r="J347" s="35"/>
      <c r="K347" s="35"/>
      <c r="L347" s="38"/>
      <c r="M347" s="203"/>
      <c r="N347" s="204"/>
      <c r="O347" s="70"/>
      <c r="P347" s="70"/>
      <c r="Q347" s="70"/>
      <c r="R347" s="70"/>
      <c r="S347" s="70"/>
      <c r="T347" s="71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6" t="s">
        <v>141</v>
      </c>
      <c r="AU347" s="16" t="s">
        <v>84</v>
      </c>
    </row>
    <row r="348" spans="1:65" s="2" customFormat="1" ht="18">
      <c r="A348" s="33"/>
      <c r="B348" s="34"/>
      <c r="C348" s="35"/>
      <c r="D348" s="200" t="s">
        <v>142</v>
      </c>
      <c r="E348" s="35"/>
      <c r="F348" s="205" t="s">
        <v>2410</v>
      </c>
      <c r="G348" s="35"/>
      <c r="H348" s="35"/>
      <c r="I348" s="202"/>
      <c r="J348" s="35"/>
      <c r="K348" s="35"/>
      <c r="L348" s="38"/>
      <c r="M348" s="203"/>
      <c r="N348" s="204"/>
      <c r="O348" s="70"/>
      <c r="P348" s="70"/>
      <c r="Q348" s="70"/>
      <c r="R348" s="70"/>
      <c r="S348" s="70"/>
      <c r="T348" s="71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6" t="s">
        <v>142</v>
      </c>
      <c r="AU348" s="16" t="s">
        <v>84</v>
      </c>
    </row>
    <row r="349" spans="1:65" s="2" customFormat="1" ht="16.5" customHeight="1">
      <c r="A349" s="33"/>
      <c r="B349" s="34"/>
      <c r="C349" s="186" t="s">
        <v>357</v>
      </c>
      <c r="D349" s="186" t="s">
        <v>135</v>
      </c>
      <c r="E349" s="187" t="s">
        <v>2411</v>
      </c>
      <c r="F349" s="188" t="s">
        <v>2412</v>
      </c>
      <c r="G349" s="189" t="s">
        <v>1959</v>
      </c>
      <c r="H349" s="190">
        <v>18.866</v>
      </c>
      <c r="I349" s="191"/>
      <c r="J349" s="192">
        <f>ROUND(I349*H349,2)</f>
        <v>0</v>
      </c>
      <c r="K349" s="193"/>
      <c r="L349" s="38"/>
      <c r="M349" s="194" t="s">
        <v>1</v>
      </c>
      <c r="N349" s="195" t="s">
        <v>42</v>
      </c>
      <c r="O349" s="70"/>
      <c r="P349" s="196">
        <f>O349*H349</f>
        <v>0</v>
      </c>
      <c r="Q349" s="196">
        <v>0</v>
      </c>
      <c r="R349" s="196">
        <f>Q349*H349</f>
        <v>0</v>
      </c>
      <c r="S349" s="196">
        <v>0</v>
      </c>
      <c r="T349" s="197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98" t="s">
        <v>153</v>
      </c>
      <c r="AT349" s="198" t="s">
        <v>135</v>
      </c>
      <c r="AU349" s="198" t="s">
        <v>84</v>
      </c>
      <c r="AY349" s="16" t="s">
        <v>132</v>
      </c>
      <c r="BE349" s="199">
        <f>IF(N349="základní",J349,0)</f>
        <v>0</v>
      </c>
      <c r="BF349" s="199">
        <f>IF(N349="snížená",J349,0)</f>
        <v>0</v>
      </c>
      <c r="BG349" s="199">
        <f>IF(N349="zákl. přenesená",J349,0)</f>
        <v>0</v>
      </c>
      <c r="BH349" s="199">
        <f>IF(N349="sníž. přenesená",J349,0)</f>
        <v>0</v>
      </c>
      <c r="BI349" s="199">
        <f>IF(N349="nulová",J349,0)</f>
        <v>0</v>
      </c>
      <c r="BJ349" s="16" t="s">
        <v>84</v>
      </c>
      <c r="BK349" s="199">
        <f>ROUND(I349*H349,2)</f>
        <v>0</v>
      </c>
      <c r="BL349" s="16" t="s">
        <v>153</v>
      </c>
      <c r="BM349" s="198" t="s">
        <v>524</v>
      </c>
    </row>
    <row r="350" spans="1:65" s="2" customFormat="1" ht="10">
      <c r="A350" s="33"/>
      <c r="B350" s="34"/>
      <c r="C350" s="35"/>
      <c r="D350" s="200" t="s">
        <v>141</v>
      </c>
      <c r="E350" s="35"/>
      <c r="F350" s="201" t="s">
        <v>2412</v>
      </c>
      <c r="G350" s="35"/>
      <c r="H350" s="35"/>
      <c r="I350" s="202"/>
      <c r="J350" s="35"/>
      <c r="K350" s="35"/>
      <c r="L350" s="38"/>
      <c r="M350" s="203"/>
      <c r="N350" s="204"/>
      <c r="O350" s="70"/>
      <c r="P350" s="70"/>
      <c r="Q350" s="70"/>
      <c r="R350" s="70"/>
      <c r="S350" s="70"/>
      <c r="T350" s="71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6" t="s">
        <v>141</v>
      </c>
      <c r="AU350" s="16" t="s">
        <v>84</v>
      </c>
    </row>
    <row r="351" spans="1:65" s="2" customFormat="1" ht="18">
      <c r="A351" s="33"/>
      <c r="B351" s="34"/>
      <c r="C351" s="35"/>
      <c r="D351" s="200" t="s">
        <v>142</v>
      </c>
      <c r="E351" s="35"/>
      <c r="F351" s="205" t="s">
        <v>2413</v>
      </c>
      <c r="G351" s="35"/>
      <c r="H351" s="35"/>
      <c r="I351" s="202"/>
      <c r="J351" s="35"/>
      <c r="K351" s="35"/>
      <c r="L351" s="38"/>
      <c r="M351" s="203"/>
      <c r="N351" s="204"/>
      <c r="O351" s="70"/>
      <c r="P351" s="70"/>
      <c r="Q351" s="70"/>
      <c r="R351" s="70"/>
      <c r="S351" s="70"/>
      <c r="T351" s="71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6" t="s">
        <v>142</v>
      </c>
      <c r="AU351" s="16" t="s">
        <v>84</v>
      </c>
    </row>
    <row r="352" spans="1:65" s="2" customFormat="1" ht="16.5" customHeight="1">
      <c r="A352" s="33"/>
      <c r="B352" s="34"/>
      <c r="C352" s="186" t="s">
        <v>521</v>
      </c>
      <c r="D352" s="186" t="s">
        <v>135</v>
      </c>
      <c r="E352" s="187" t="s">
        <v>2414</v>
      </c>
      <c r="F352" s="188" t="s">
        <v>2415</v>
      </c>
      <c r="G352" s="189" t="s">
        <v>1959</v>
      </c>
      <c r="H352" s="190">
        <v>58.511000000000003</v>
      </c>
      <c r="I352" s="191"/>
      <c r="J352" s="192">
        <f>ROUND(I352*H352,2)</f>
        <v>0</v>
      </c>
      <c r="K352" s="193"/>
      <c r="L352" s="38"/>
      <c r="M352" s="194" t="s">
        <v>1</v>
      </c>
      <c r="N352" s="195" t="s">
        <v>42</v>
      </c>
      <c r="O352" s="70"/>
      <c r="P352" s="196">
        <f>O352*H352</f>
        <v>0</v>
      </c>
      <c r="Q352" s="196">
        <v>0</v>
      </c>
      <c r="R352" s="196">
        <f>Q352*H352</f>
        <v>0</v>
      </c>
      <c r="S352" s="196">
        <v>0</v>
      </c>
      <c r="T352" s="197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98" t="s">
        <v>153</v>
      </c>
      <c r="AT352" s="198" t="s">
        <v>135</v>
      </c>
      <c r="AU352" s="198" t="s">
        <v>84</v>
      </c>
      <c r="AY352" s="16" t="s">
        <v>132</v>
      </c>
      <c r="BE352" s="199">
        <f>IF(N352="základní",J352,0)</f>
        <v>0</v>
      </c>
      <c r="BF352" s="199">
        <f>IF(N352="snížená",J352,0)</f>
        <v>0</v>
      </c>
      <c r="BG352" s="199">
        <f>IF(N352="zákl. přenesená",J352,0)</f>
        <v>0</v>
      </c>
      <c r="BH352" s="199">
        <f>IF(N352="sníž. přenesená",J352,0)</f>
        <v>0</v>
      </c>
      <c r="BI352" s="199">
        <f>IF(N352="nulová",J352,0)</f>
        <v>0</v>
      </c>
      <c r="BJ352" s="16" t="s">
        <v>84</v>
      </c>
      <c r="BK352" s="199">
        <f>ROUND(I352*H352,2)</f>
        <v>0</v>
      </c>
      <c r="BL352" s="16" t="s">
        <v>153</v>
      </c>
      <c r="BM352" s="198" t="s">
        <v>528</v>
      </c>
    </row>
    <row r="353" spans="1:65" s="2" customFormat="1" ht="10">
      <c r="A353" s="33"/>
      <c r="B353" s="34"/>
      <c r="C353" s="35"/>
      <c r="D353" s="200" t="s">
        <v>141</v>
      </c>
      <c r="E353" s="35"/>
      <c r="F353" s="201" t="s">
        <v>2415</v>
      </c>
      <c r="G353" s="35"/>
      <c r="H353" s="35"/>
      <c r="I353" s="202"/>
      <c r="J353" s="35"/>
      <c r="K353" s="35"/>
      <c r="L353" s="38"/>
      <c r="M353" s="203"/>
      <c r="N353" s="204"/>
      <c r="O353" s="70"/>
      <c r="P353" s="70"/>
      <c r="Q353" s="70"/>
      <c r="R353" s="70"/>
      <c r="S353" s="70"/>
      <c r="T353" s="71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6" t="s">
        <v>141</v>
      </c>
      <c r="AU353" s="16" t="s">
        <v>84</v>
      </c>
    </row>
    <row r="354" spans="1:65" s="2" customFormat="1" ht="18">
      <c r="A354" s="33"/>
      <c r="B354" s="34"/>
      <c r="C354" s="35"/>
      <c r="D354" s="200" t="s">
        <v>142</v>
      </c>
      <c r="E354" s="35"/>
      <c r="F354" s="205" t="s">
        <v>2416</v>
      </c>
      <c r="G354" s="35"/>
      <c r="H354" s="35"/>
      <c r="I354" s="202"/>
      <c r="J354" s="35"/>
      <c r="K354" s="35"/>
      <c r="L354" s="38"/>
      <c r="M354" s="203"/>
      <c r="N354" s="204"/>
      <c r="O354" s="70"/>
      <c r="P354" s="70"/>
      <c r="Q354" s="70"/>
      <c r="R354" s="70"/>
      <c r="S354" s="70"/>
      <c r="T354" s="71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6" t="s">
        <v>142</v>
      </c>
      <c r="AU354" s="16" t="s">
        <v>84</v>
      </c>
    </row>
    <row r="355" spans="1:65" s="2" customFormat="1" ht="16.5" customHeight="1">
      <c r="A355" s="33"/>
      <c r="B355" s="34"/>
      <c r="C355" s="186" t="s">
        <v>360</v>
      </c>
      <c r="D355" s="186" t="s">
        <v>135</v>
      </c>
      <c r="E355" s="187" t="s">
        <v>2417</v>
      </c>
      <c r="F355" s="188" t="s">
        <v>2418</v>
      </c>
      <c r="G355" s="189" t="s">
        <v>1959</v>
      </c>
      <c r="H355" s="190">
        <v>657.98400000000004</v>
      </c>
      <c r="I355" s="191"/>
      <c r="J355" s="192">
        <f>ROUND(I355*H355,2)</f>
        <v>0</v>
      </c>
      <c r="K355" s="193"/>
      <c r="L355" s="38"/>
      <c r="M355" s="194" t="s">
        <v>1</v>
      </c>
      <c r="N355" s="195" t="s">
        <v>42</v>
      </c>
      <c r="O355" s="70"/>
      <c r="P355" s="196">
        <f>O355*H355</f>
        <v>0</v>
      </c>
      <c r="Q355" s="196">
        <v>0</v>
      </c>
      <c r="R355" s="196">
        <f>Q355*H355</f>
        <v>0</v>
      </c>
      <c r="S355" s="196">
        <v>0</v>
      </c>
      <c r="T355" s="197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98" t="s">
        <v>153</v>
      </c>
      <c r="AT355" s="198" t="s">
        <v>135</v>
      </c>
      <c r="AU355" s="198" t="s">
        <v>84</v>
      </c>
      <c r="AY355" s="16" t="s">
        <v>132</v>
      </c>
      <c r="BE355" s="199">
        <f>IF(N355="základní",J355,0)</f>
        <v>0</v>
      </c>
      <c r="BF355" s="199">
        <f>IF(N355="snížená",J355,0)</f>
        <v>0</v>
      </c>
      <c r="BG355" s="199">
        <f>IF(N355="zákl. přenesená",J355,0)</f>
        <v>0</v>
      </c>
      <c r="BH355" s="199">
        <f>IF(N355="sníž. přenesená",J355,0)</f>
        <v>0</v>
      </c>
      <c r="BI355" s="199">
        <f>IF(N355="nulová",J355,0)</f>
        <v>0</v>
      </c>
      <c r="BJ355" s="16" t="s">
        <v>84</v>
      </c>
      <c r="BK355" s="199">
        <f>ROUND(I355*H355,2)</f>
        <v>0</v>
      </c>
      <c r="BL355" s="16" t="s">
        <v>153</v>
      </c>
      <c r="BM355" s="198" t="s">
        <v>532</v>
      </c>
    </row>
    <row r="356" spans="1:65" s="2" customFormat="1" ht="10">
      <c r="A356" s="33"/>
      <c r="B356" s="34"/>
      <c r="C356" s="35"/>
      <c r="D356" s="200" t="s">
        <v>141</v>
      </c>
      <c r="E356" s="35"/>
      <c r="F356" s="201" t="s">
        <v>2418</v>
      </c>
      <c r="G356" s="35"/>
      <c r="H356" s="35"/>
      <c r="I356" s="202"/>
      <c r="J356" s="35"/>
      <c r="K356" s="35"/>
      <c r="L356" s="38"/>
      <c r="M356" s="203"/>
      <c r="N356" s="204"/>
      <c r="O356" s="70"/>
      <c r="P356" s="70"/>
      <c r="Q356" s="70"/>
      <c r="R356" s="70"/>
      <c r="S356" s="70"/>
      <c r="T356" s="71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6" t="s">
        <v>141</v>
      </c>
      <c r="AU356" s="16" t="s">
        <v>84</v>
      </c>
    </row>
    <row r="357" spans="1:65" s="2" customFormat="1" ht="18">
      <c r="A357" s="33"/>
      <c r="B357" s="34"/>
      <c r="C357" s="35"/>
      <c r="D357" s="200" t="s">
        <v>142</v>
      </c>
      <c r="E357" s="35"/>
      <c r="F357" s="205" t="s">
        <v>2419</v>
      </c>
      <c r="G357" s="35"/>
      <c r="H357" s="35"/>
      <c r="I357" s="202"/>
      <c r="J357" s="35"/>
      <c r="K357" s="35"/>
      <c r="L357" s="38"/>
      <c r="M357" s="203"/>
      <c r="N357" s="204"/>
      <c r="O357" s="70"/>
      <c r="P357" s="70"/>
      <c r="Q357" s="70"/>
      <c r="R357" s="70"/>
      <c r="S357" s="70"/>
      <c r="T357" s="71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6" t="s">
        <v>142</v>
      </c>
      <c r="AU357" s="16" t="s">
        <v>84</v>
      </c>
    </row>
    <row r="358" spans="1:65" s="2" customFormat="1" ht="16.5" customHeight="1">
      <c r="A358" s="33"/>
      <c r="B358" s="34"/>
      <c r="C358" s="186" t="s">
        <v>529</v>
      </c>
      <c r="D358" s="186" t="s">
        <v>135</v>
      </c>
      <c r="E358" s="187" t="s">
        <v>2420</v>
      </c>
      <c r="F358" s="188" t="s">
        <v>2421</v>
      </c>
      <c r="G358" s="189" t="s">
        <v>1959</v>
      </c>
      <c r="H358" s="190">
        <v>234.863</v>
      </c>
      <c r="I358" s="191"/>
      <c r="J358" s="192">
        <f>ROUND(I358*H358,2)</f>
        <v>0</v>
      </c>
      <c r="K358" s="193"/>
      <c r="L358" s="38"/>
      <c r="M358" s="194" t="s">
        <v>1</v>
      </c>
      <c r="N358" s="195" t="s">
        <v>42</v>
      </c>
      <c r="O358" s="70"/>
      <c r="P358" s="196">
        <f>O358*H358</f>
        <v>0</v>
      </c>
      <c r="Q358" s="196">
        <v>0</v>
      </c>
      <c r="R358" s="196">
        <f>Q358*H358</f>
        <v>0</v>
      </c>
      <c r="S358" s="196">
        <v>0</v>
      </c>
      <c r="T358" s="197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98" t="s">
        <v>153</v>
      </c>
      <c r="AT358" s="198" t="s">
        <v>135</v>
      </c>
      <c r="AU358" s="198" t="s">
        <v>84</v>
      </c>
      <c r="AY358" s="16" t="s">
        <v>132</v>
      </c>
      <c r="BE358" s="199">
        <f>IF(N358="základní",J358,0)</f>
        <v>0</v>
      </c>
      <c r="BF358" s="199">
        <f>IF(N358="snížená",J358,0)</f>
        <v>0</v>
      </c>
      <c r="BG358" s="199">
        <f>IF(N358="zákl. přenesená",J358,0)</f>
        <v>0</v>
      </c>
      <c r="BH358" s="199">
        <f>IF(N358="sníž. přenesená",J358,0)</f>
        <v>0</v>
      </c>
      <c r="BI358" s="199">
        <f>IF(N358="nulová",J358,0)</f>
        <v>0</v>
      </c>
      <c r="BJ358" s="16" t="s">
        <v>84</v>
      </c>
      <c r="BK358" s="199">
        <f>ROUND(I358*H358,2)</f>
        <v>0</v>
      </c>
      <c r="BL358" s="16" t="s">
        <v>153</v>
      </c>
      <c r="BM358" s="198" t="s">
        <v>535</v>
      </c>
    </row>
    <row r="359" spans="1:65" s="2" customFormat="1" ht="10">
      <c r="A359" s="33"/>
      <c r="B359" s="34"/>
      <c r="C359" s="35"/>
      <c r="D359" s="200" t="s">
        <v>141</v>
      </c>
      <c r="E359" s="35"/>
      <c r="F359" s="201" t="s">
        <v>2421</v>
      </c>
      <c r="G359" s="35"/>
      <c r="H359" s="35"/>
      <c r="I359" s="202"/>
      <c r="J359" s="35"/>
      <c r="K359" s="35"/>
      <c r="L359" s="38"/>
      <c r="M359" s="203"/>
      <c r="N359" s="204"/>
      <c r="O359" s="70"/>
      <c r="P359" s="70"/>
      <c r="Q359" s="70"/>
      <c r="R359" s="70"/>
      <c r="S359" s="70"/>
      <c r="T359" s="71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6" t="s">
        <v>141</v>
      </c>
      <c r="AU359" s="16" t="s">
        <v>84</v>
      </c>
    </row>
    <row r="360" spans="1:65" s="2" customFormat="1" ht="18">
      <c r="A360" s="33"/>
      <c r="B360" s="34"/>
      <c r="C360" s="35"/>
      <c r="D360" s="200" t="s">
        <v>142</v>
      </c>
      <c r="E360" s="35"/>
      <c r="F360" s="205" t="s">
        <v>2422</v>
      </c>
      <c r="G360" s="35"/>
      <c r="H360" s="35"/>
      <c r="I360" s="202"/>
      <c r="J360" s="35"/>
      <c r="K360" s="35"/>
      <c r="L360" s="38"/>
      <c r="M360" s="203"/>
      <c r="N360" s="204"/>
      <c r="O360" s="70"/>
      <c r="P360" s="70"/>
      <c r="Q360" s="70"/>
      <c r="R360" s="70"/>
      <c r="S360" s="70"/>
      <c r="T360" s="71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6" t="s">
        <v>142</v>
      </c>
      <c r="AU360" s="16" t="s">
        <v>84</v>
      </c>
    </row>
    <row r="361" spans="1:65" s="2" customFormat="1" ht="16.5" customHeight="1">
      <c r="A361" s="33"/>
      <c r="B361" s="34"/>
      <c r="C361" s="186" t="s">
        <v>364</v>
      </c>
      <c r="D361" s="186" t="s">
        <v>135</v>
      </c>
      <c r="E361" s="187" t="s">
        <v>2423</v>
      </c>
      <c r="F361" s="188" t="s">
        <v>2424</v>
      </c>
      <c r="G361" s="189" t="s">
        <v>1959</v>
      </c>
      <c r="H361" s="190">
        <v>285.54700000000003</v>
      </c>
      <c r="I361" s="191"/>
      <c r="J361" s="192">
        <f>ROUND(I361*H361,2)</f>
        <v>0</v>
      </c>
      <c r="K361" s="193"/>
      <c r="L361" s="38"/>
      <c r="M361" s="194" t="s">
        <v>1</v>
      </c>
      <c r="N361" s="195" t="s">
        <v>42</v>
      </c>
      <c r="O361" s="70"/>
      <c r="P361" s="196">
        <f>O361*H361</f>
        <v>0</v>
      </c>
      <c r="Q361" s="196">
        <v>0</v>
      </c>
      <c r="R361" s="196">
        <f>Q361*H361</f>
        <v>0</v>
      </c>
      <c r="S361" s="196">
        <v>0</v>
      </c>
      <c r="T361" s="197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98" t="s">
        <v>153</v>
      </c>
      <c r="AT361" s="198" t="s">
        <v>135</v>
      </c>
      <c r="AU361" s="198" t="s">
        <v>84</v>
      </c>
      <c r="AY361" s="16" t="s">
        <v>132</v>
      </c>
      <c r="BE361" s="199">
        <f>IF(N361="základní",J361,0)</f>
        <v>0</v>
      </c>
      <c r="BF361" s="199">
        <f>IF(N361="snížená",J361,0)</f>
        <v>0</v>
      </c>
      <c r="BG361" s="199">
        <f>IF(N361="zákl. přenesená",J361,0)</f>
        <v>0</v>
      </c>
      <c r="BH361" s="199">
        <f>IF(N361="sníž. přenesená",J361,0)</f>
        <v>0</v>
      </c>
      <c r="BI361" s="199">
        <f>IF(N361="nulová",J361,0)</f>
        <v>0</v>
      </c>
      <c r="BJ361" s="16" t="s">
        <v>84</v>
      </c>
      <c r="BK361" s="199">
        <f>ROUND(I361*H361,2)</f>
        <v>0</v>
      </c>
      <c r="BL361" s="16" t="s">
        <v>153</v>
      </c>
      <c r="BM361" s="198" t="s">
        <v>539</v>
      </c>
    </row>
    <row r="362" spans="1:65" s="2" customFormat="1" ht="10">
      <c r="A362" s="33"/>
      <c r="B362" s="34"/>
      <c r="C362" s="35"/>
      <c r="D362" s="200" t="s">
        <v>141</v>
      </c>
      <c r="E362" s="35"/>
      <c r="F362" s="201" t="s">
        <v>2424</v>
      </c>
      <c r="G362" s="35"/>
      <c r="H362" s="35"/>
      <c r="I362" s="202"/>
      <c r="J362" s="35"/>
      <c r="K362" s="35"/>
      <c r="L362" s="38"/>
      <c r="M362" s="203"/>
      <c r="N362" s="204"/>
      <c r="O362" s="70"/>
      <c r="P362" s="70"/>
      <c r="Q362" s="70"/>
      <c r="R362" s="70"/>
      <c r="S362" s="70"/>
      <c r="T362" s="71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6" t="s">
        <v>141</v>
      </c>
      <c r="AU362" s="16" t="s">
        <v>84</v>
      </c>
    </row>
    <row r="363" spans="1:65" s="2" customFormat="1" ht="18">
      <c r="A363" s="33"/>
      <c r="B363" s="34"/>
      <c r="C363" s="35"/>
      <c r="D363" s="200" t="s">
        <v>142</v>
      </c>
      <c r="E363" s="35"/>
      <c r="F363" s="205" t="s">
        <v>2425</v>
      </c>
      <c r="G363" s="35"/>
      <c r="H363" s="35"/>
      <c r="I363" s="202"/>
      <c r="J363" s="35"/>
      <c r="K363" s="35"/>
      <c r="L363" s="38"/>
      <c r="M363" s="203"/>
      <c r="N363" s="204"/>
      <c r="O363" s="70"/>
      <c r="P363" s="70"/>
      <c r="Q363" s="70"/>
      <c r="R363" s="70"/>
      <c r="S363" s="70"/>
      <c r="T363" s="71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6" t="s">
        <v>142</v>
      </c>
      <c r="AU363" s="16" t="s">
        <v>84</v>
      </c>
    </row>
    <row r="364" spans="1:65" s="2" customFormat="1" ht="16.5" customHeight="1">
      <c r="A364" s="33"/>
      <c r="B364" s="34"/>
      <c r="C364" s="186" t="s">
        <v>536</v>
      </c>
      <c r="D364" s="186" t="s">
        <v>135</v>
      </c>
      <c r="E364" s="187" t="s">
        <v>2426</v>
      </c>
      <c r="F364" s="188" t="s">
        <v>2427</v>
      </c>
      <c r="G364" s="189" t="s">
        <v>1959</v>
      </c>
      <c r="H364" s="190">
        <v>712.47</v>
      </c>
      <c r="I364" s="191"/>
      <c r="J364" s="192">
        <f>ROUND(I364*H364,2)</f>
        <v>0</v>
      </c>
      <c r="K364" s="193"/>
      <c r="L364" s="38"/>
      <c r="M364" s="194" t="s">
        <v>1</v>
      </c>
      <c r="N364" s="195" t="s">
        <v>42</v>
      </c>
      <c r="O364" s="70"/>
      <c r="P364" s="196">
        <f>O364*H364</f>
        <v>0</v>
      </c>
      <c r="Q364" s="196">
        <v>0</v>
      </c>
      <c r="R364" s="196">
        <f>Q364*H364</f>
        <v>0</v>
      </c>
      <c r="S364" s="196">
        <v>0</v>
      </c>
      <c r="T364" s="197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98" t="s">
        <v>153</v>
      </c>
      <c r="AT364" s="198" t="s">
        <v>135</v>
      </c>
      <c r="AU364" s="198" t="s">
        <v>84</v>
      </c>
      <c r="AY364" s="16" t="s">
        <v>132</v>
      </c>
      <c r="BE364" s="199">
        <f>IF(N364="základní",J364,0)</f>
        <v>0</v>
      </c>
      <c r="BF364" s="199">
        <f>IF(N364="snížená",J364,0)</f>
        <v>0</v>
      </c>
      <c r="BG364" s="199">
        <f>IF(N364="zákl. přenesená",J364,0)</f>
        <v>0</v>
      </c>
      <c r="BH364" s="199">
        <f>IF(N364="sníž. přenesená",J364,0)</f>
        <v>0</v>
      </c>
      <c r="BI364" s="199">
        <f>IF(N364="nulová",J364,0)</f>
        <v>0</v>
      </c>
      <c r="BJ364" s="16" t="s">
        <v>84</v>
      </c>
      <c r="BK364" s="199">
        <f>ROUND(I364*H364,2)</f>
        <v>0</v>
      </c>
      <c r="BL364" s="16" t="s">
        <v>153</v>
      </c>
      <c r="BM364" s="198" t="s">
        <v>544</v>
      </c>
    </row>
    <row r="365" spans="1:65" s="2" customFormat="1" ht="10">
      <c r="A365" s="33"/>
      <c r="B365" s="34"/>
      <c r="C365" s="35"/>
      <c r="D365" s="200" t="s">
        <v>141</v>
      </c>
      <c r="E365" s="35"/>
      <c r="F365" s="201" t="s">
        <v>2427</v>
      </c>
      <c r="G365" s="35"/>
      <c r="H365" s="35"/>
      <c r="I365" s="202"/>
      <c r="J365" s="35"/>
      <c r="K365" s="35"/>
      <c r="L365" s="38"/>
      <c r="M365" s="203"/>
      <c r="N365" s="204"/>
      <c r="O365" s="70"/>
      <c r="P365" s="70"/>
      <c r="Q365" s="70"/>
      <c r="R365" s="70"/>
      <c r="S365" s="70"/>
      <c r="T365" s="71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T365" s="16" t="s">
        <v>141</v>
      </c>
      <c r="AU365" s="16" t="s">
        <v>84</v>
      </c>
    </row>
    <row r="366" spans="1:65" s="2" customFormat="1" ht="18">
      <c r="A366" s="33"/>
      <c r="B366" s="34"/>
      <c r="C366" s="35"/>
      <c r="D366" s="200" t="s">
        <v>142</v>
      </c>
      <c r="E366" s="35"/>
      <c r="F366" s="205" t="s">
        <v>2428</v>
      </c>
      <c r="G366" s="35"/>
      <c r="H366" s="35"/>
      <c r="I366" s="202"/>
      <c r="J366" s="35"/>
      <c r="K366" s="35"/>
      <c r="L366" s="38"/>
      <c r="M366" s="203"/>
      <c r="N366" s="204"/>
      <c r="O366" s="70"/>
      <c r="P366" s="70"/>
      <c r="Q366" s="70"/>
      <c r="R366" s="70"/>
      <c r="S366" s="70"/>
      <c r="T366" s="71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T366" s="16" t="s">
        <v>142</v>
      </c>
      <c r="AU366" s="16" t="s">
        <v>84</v>
      </c>
    </row>
    <row r="367" spans="1:65" s="12" customFormat="1" ht="25.9" customHeight="1">
      <c r="B367" s="170"/>
      <c r="C367" s="171"/>
      <c r="D367" s="172" t="s">
        <v>76</v>
      </c>
      <c r="E367" s="173" t="s">
        <v>1944</v>
      </c>
      <c r="F367" s="173" t="s">
        <v>1</v>
      </c>
      <c r="G367" s="171"/>
      <c r="H367" s="171"/>
      <c r="I367" s="174"/>
      <c r="J367" s="175">
        <f>BK367</f>
        <v>0</v>
      </c>
      <c r="K367" s="171"/>
      <c r="L367" s="176"/>
      <c r="M367" s="177"/>
      <c r="N367" s="178"/>
      <c r="O367" s="178"/>
      <c r="P367" s="179">
        <f>SUM(P368:P464)</f>
        <v>0</v>
      </c>
      <c r="Q367" s="178"/>
      <c r="R367" s="179">
        <f>SUM(R368:R464)</f>
        <v>0</v>
      </c>
      <c r="S367" s="178"/>
      <c r="T367" s="180">
        <f>SUM(T368:T464)</f>
        <v>0</v>
      </c>
      <c r="AR367" s="181" t="s">
        <v>84</v>
      </c>
      <c r="AT367" s="182" t="s">
        <v>76</v>
      </c>
      <c r="AU367" s="182" t="s">
        <v>77</v>
      </c>
      <c r="AY367" s="181" t="s">
        <v>132</v>
      </c>
      <c r="BK367" s="183">
        <f>SUM(BK368:BK464)</f>
        <v>0</v>
      </c>
    </row>
    <row r="368" spans="1:65" s="2" customFormat="1" ht="16.5" customHeight="1">
      <c r="A368" s="33"/>
      <c r="B368" s="34"/>
      <c r="C368" s="186" t="s">
        <v>367</v>
      </c>
      <c r="D368" s="186" t="s">
        <v>135</v>
      </c>
      <c r="E368" s="187" t="s">
        <v>2429</v>
      </c>
      <c r="F368" s="188" t="s">
        <v>2430</v>
      </c>
      <c r="G368" s="189" t="s">
        <v>237</v>
      </c>
      <c r="H368" s="190">
        <v>1591</v>
      </c>
      <c r="I368" s="191"/>
      <c r="J368" s="192">
        <f>ROUND(I368*H368,2)</f>
        <v>0</v>
      </c>
      <c r="K368" s="193"/>
      <c r="L368" s="38"/>
      <c r="M368" s="194" t="s">
        <v>1</v>
      </c>
      <c r="N368" s="195" t="s">
        <v>42</v>
      </c>
      <c r="O368" s="70"/>
      <c r="P368" s="196">
        <f>O368*H368</f>
        <v>0</v>
      </c>
      <c r="Q368" s="196">
        <v>0</v>
      </c>
      <c r="R368" s="196">
        <f>Q368*H368</f>
        <v>0</v>
      </c>
      <c r="S368" s="196">
        <v>0</v>
      </c>
      <c r="T368" s="197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98" t="s">
        <v>153</v>
      </c>
      <c r="AT368" s="198" t="s">
        <v>135</v>
      </c>
      <c r="AU368" s="198" t="s">
        <v>84</v>
      </c>
      <c r="AY368" s="16" t="s">
        <v>132</v>
      </c>
      <c r="BE368" s="199">
        <f>IF(N368="základní",J368,0)</f>
        <v>0</v>
      </c>
      <c r="BF368" s="199">
        <f>IF(N368="snížená",J368,0)</f>
        <v>0</v>
      </c>
      <c r="BG368" s="199">
        <f>IF(N368="zákl. přenesená",J368,0)</f>
        <v>0</v>
      </c>
      <c r="BH368" s="199">
        <f>IF(N368="sníž. přenesená",J368,0)</f>
        <v>0</v>
      </c>
      <c r="BI368" s="199">
        <f>IF(N368="nulová",J368,0)</f>
        <v>0</v>
      </c>
      <c r="BJ368" s="16" t="s">
        <v>84</v>
      </c>
      <c r="BK368" s="199">
        <f>ROUND(I368*H368,2)</f>
        <v>0</v>
      </c>
      <c r="BL368" s="16" t="s">
        <v>153</v>
      </c>
      <c r="BM368" s="198" t="s">
        <v>548</v>
      </c>
    </row>
    <row r="369" spans="1:65" s="2" customFormat="1" ht="10">
      <c r="A369" s="33"/>
      <c r="B369" s="34"/>
      <c r="C369" s="35"/>
      <c r="D369" s="200" t="s">
        <v>141</v>
      </c>
      <c r="E369" s="35"/>
      <c r="F369" s="201" t="s">
        <v>2430</v>
      </c>
      <c r="G369" s="35"/>
      <c r="H369" s="35"/>
      <c r="I369" s="202"/>
      <c r="J369" s="35"/>
      <c r="K369" s="35"/>
      <c r="L369" s="38"/>
      <c r="M369" s="203"/>
      <c r="N369" s="204"/>
      <c r="O369" s="70"/>
      <c r="P369" s="70"/>
      <c r="Q369" s="70"/>
      <c r="R369" s="70"/>
      <c r="S369" s="70"/>
      <c r="T369" s="71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6" t="s">
        <v>141</v>
      </c>
      <c r="AU369" s="16" t="s">
        <v>84</v>
      </c>
    </row>
    <row r="370" spans="1:65" s="2" customFormat="1" ht="18">
      <c r="A370" s="33"/>
      <c r="B370" s="34"/>
      <c r="C370" s="35"/>
      <c r="D370" s="200" t="s">
        <v>142</v>
      </c>
      <c r="E370" s="35"/>
      <c r="F370" s="205" t="s">
        <v>2431</v>
      </c>
      <c r="G370" s="35"/>
      <c r="H370" s="35"/>
      <c r="I370" s="202"/>
      <c r="J370" s="35"/>
      <c r="K370" s="35"/>
      <c r="L370" s="38"/>
      <c r="M370" s="203"/>
      <c r="N370" s="204"/>
      <c r="O370" s="70"/>
      <c r="P370" s="70"/>
      <c r="Q370" s="70"/>
      <c r="R370" s="70"/>
      <c r="S370" s="70"/>
      <c r="T370" s="71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6" t="s">
        <v>142</v>
      </c>
      <c r="AU370" s="16" t="s">
        <v>84</v>
      </c>
    </row>
    <row r="371" spans="1:65" s="2" customFormat="1" ht="16.5" customHeight="1">
      <c r="A371" s="33"/>
      <c r="B371" s="34"/>
      <c r="C371" s="186" t="s">
        <v>545</v>
      </c>
      <c r="D371" s="186" t="s">
        <v>135</v>
      </c>
      <c r="E371" s="187" t="s">
        <v>2432</v>
      </c>
      <c r="F371" s="188" t="s">
        <v>2433</v>
      </c>
      <c r="G371" s="189" t="s">
        <v>237</v>
      </c>
      <c r="H371" s="190">
        <v>68</v>
      </c>
      <c r="I371" s="191"/>
      <c r="J371" s="192">
        <f>ROUND(I371*H371,2)</f>
        <v>0</v>
      </c>
      <c r="K371" s="193"/>
      <c r="L371" s="38"/>
      <c r="M371" s="194" t="s">
        <v>1</v>
      </c>
      <c r="N371" s="195" t="s">
        <v>42</v>
      </c>
      <c r="O371" s="70"/>
      <c r="P371" s="196">
        <f>O371*H371</f>
        <v>0</v>
      </c>
      <c r="Q371" s="196">
        <v>0</v>
      </c>
      <c r="R371" s="196">
        <f>Q371*H371</f>
        <v>0</v>
      </c>
      <c r="S371" s="196">
        <v>0</v>
      </c>
      <c r="T371" s="197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98" t="s">
        <v>153</v>
      </c>
      <c r="AT371" s="198" t="s">
        <v>135</v>
      </c>
      <c r="AU371" s="198" t="s">
        <v>84</v>
      </c>
      <c r="AY371" s="16" t="s">
        <v>132</v>
      </c>
      <c r="BE371" s="199">
        <f>IF(N371="základní",J371,0)</f>
        <v>0</v>
      </c>
      <c r="BF371" s="199">
        <f>IF(N371="snížená",J371,0)</f>
        <v>0</v>
      </c>
      <c r="BG371" s="199">
        <f>IF(N371="zákl. přenesená",J371,0)</f>
        <v>0</v>
      </c>
      <c r="BH371" s="199">
        <f>IF(N371="sníž. přenesená",J371,0)</f>
        <v>0</v>
      </c>
      <c r="BI371" s="199">
        <f>IF(N371="nulová",J371,0)</f>
        <v>0</v>
      </c>
      <c r="BJ371" s="16" t="s">
        <v>84</v>
      </c>
      <c r="BK371" s="199">
        <f>ROUND(I371*H371,2)</f>
        <v>0</v>
      </c>
      <c r="BL371" s="16" t="s">
        <v>153</v>
      </c>
      <c r="BM371" s="198" t="s">
        <v>551</v>
      </c>
    </row>
    <row r="372" spans="1:65" s="2" customFormat="1" ht="10">
      <c r="A372" s="33"/>
      <c r="B372" s="34"/>
      <c r="C372" s="35"/>
      <c r="D372" s="200" t="s">
        <v>141</v>
      </c>
      <c r="E372" s="35"/>
      <c r="F372" s="201" t="s">
        <v>2433</v>
      </c>
      <c r="G372" s="35"/>
      <c r="H372" s="35"/>
      <c r="I372" s="202"/>
      <c r="J372" s="35"/>
      <c r="K372" s="35"/>
      <c r="L372" s="38"/>
      <c r="M372" s="203"/>
      <c r="N372" s="204"/>
      <c r="O372" s="70"/>
      <c r="P372" s="70"/>
      <c r="Q372" s="70"/>
      <c r="R372" s="70"/>
      <c r="S372" s="70"/>
      <c r="T372" s="71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6" t="s">
        <v>141</v>
      </c>
      <c r="AU372" s="16" t="s">
        <v>84</v>
      </c>
    </row>
    <row r="373" spans="1:65" s="2" customFormat="1" ht="18">
      <c r="A373" s="33"/>
      <c r="B373" s="34"/>
      <c r="C373" s="35"/>
      <c r="D373" s="200" t="s">
        <v>142</v>
      </c>
      <c r="E373" s="35"/>
      <c r="F373" s="205" t="s">
        <v>2431</v>
      </c>
      <c r="G373" s="35"/>
      <c r="H373" s="35"/>
      <c r="I373" s="202"/>
      <c r="J373" s="35"/>
      <c r="K373" s="35"/>
      <c r="L373" s="38"/>
      <c r="M373" s="203"/>
      <c r="N373" s="204"/>
      <c r="O373" s="70"/>
      <c r="P373" s="70"/>
      <c r="Q373" s="70"/>
      <c r="R373" s="70"/>
      <c r="S373" s="70"/>
      <c r="T373" s="71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T373" s="16" t="s">
        <v>142</v>
      </c>
      <c r="AU373" s="16" t="s">
        <v>84</v>
      </c>
    </row>
    <row r="374" spans="1:65" s="2" customFormat="1" ht="16.5" customHeight="1">
      <c r="A374" s="33"/>
      <c r="B374" s="34"/>
      <c r="C374" s="186" t="s">
        <v>371</v>
      </c>
      <c r="D374" s="186" t="s">
        <v>135</v>
      </c>
      <c r="E374" s="187" t="s">
        <v>2434</v>
      </c>
      <c r="F374" s="188" t="s">
        <v>2435</v>
      </c>
      <c r="G374" s="189" t="s">
        <v>237</v>
      </c>
      <c r="H374" s="190">
        <v>50.08</v>
      </c>
      <c r="I374" s="191"/>
      <c r="J374" s="192">
        <f>ROUND(I374*H374,2)</f>
        <v>0</v>
      </c>
      <c r="K374" s="193"/>
      <c r="L374" s="38"/>
      <c r="M374" s="194" t="s">
        <v>1</v>
      </c>
      <c r="N374" s="195" t="s">
        <v>42</v>
      </c>
      <c r="O374" s="70"/>
      <c r="P374" s="196">
        <f>O374*H374</f>
        <v>0</v>
      </c>
      <c r="Q374" s="196">
        <v>0</v>
      </c>
      <c r="R374" s="196">
        <f>Q374*H374</f>
        <v>0</v>
      </c>
      <c r="S374" s="196">
        <v>0</v>
      </c>
      <c r="T374" s="197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98" t="s">
        <v>153</v>
      </c>
      <c r="AT374" s="198" t="s">
        <v>135</v>
      </c>
      <c r="AU374" s="198" t="s">
        <v>84</v>
      </c>
      <c r="AY374" s="16" t="s">
        <v>132</v>
      </c>
      <c r="BE374" s="199">
        <f>IF(N374="základní",J374,0)</f>
        <v>0</v>
      </c>
      <c r="BF374" s="199">
        <f>IF(N374="snížená",J374,0)</f>
        <v>0</v>
      </c>
      <c r="BG374" s="199">
        <f>IF(N374="zákl. přenesená",J374,0)</f>
        <v>0</v>
      </c>
      <c r="BH374" s="199">
        <f>IF(N374="sníž. přenesená",J374,0)</f>
        <v>0</v>
      </c>
      <c r="BI374" s="199">
        <f>IF(N374="nulová",J374,0)</f>
        <v>0</v>
      </c>
      <c r="BJ374" s="16" t="s">
        <v>84</v>
      </c>
      <c r="BK374" s="199">
        <f>ROUND(I374*H374,2)</f>
        <v>0</v>
      </c>
      <c r="BL374" s="16" t="s">
        <v>153</v>
      </c>
      <c r="BM374" s="198" t="s">
        <v>555</v>
      </c>
    </row>
    <row r="375" spans="1:65" s="2" customFormat="1" ht="10">
      <c r="A375" s="33"/>
      <c r="B375" s="34"/>
      <c r="C375" s="35"/>
      <c r="D375" s="200" t="s">
        <v>141</v>
      </c>
      <c r="E375" s="35"/>
      <c r="F375" s="201" t="s">
        <v>2435</v>
      </c>
      <c r="G375" s="35"/>
      <c r="H375" s="35"/>
      <c r="I375" s="202"/>
      <c r="J375" s="35"/>
      <c r="K375" s="35"/>
      <c r="L375" s="38"/>
      <c r="M375" s="203"/>
      <c r="N375" s="204"/>
      <c r="O375" s="70"/>
      <c r="P375" s="70"/>
      <c r="Q375" s="70"/>
      <c r="R375" s="70"/>
      <c r="S375" s="70"/>
      <c r="T375" s="71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6" t="s">
        <v>141</v>
      </c>
      <c r="AU375" s="16" t="s">
        <v>84</v>
      </c>
    </row>
    <row r="376" spans="1:65" s="2" customFormat="1" ht="18">
      <c r="A376" s="33"/>
      <c r="B376" s="34"/>
      <c r="C376" s="35"/>
      <c r="D376" s="200" t="s">
        <v>142</v>
      </c>
      <c r="E376" s="35"/>
      <c r="F376" s="205" t="s">
        <v>2431</v>
      </c>
      <c r="G376" s="35"/>
      <c r="H376" s="35"/>
      <c r="I376" s="202"/>
      <c r="J376" s="35"/>
      <c r="K376" s="35"/>
      <c r="L376" s="38"/>
      <c r="M376" s="203"/>
      <c r="N376" s="204"/>
      <c r="O376" s="70"/>
      <c r="P376" s="70"/>
      <c r="Q376" s="70"/>
      <c r="R376" s="70"/>
      <c r="S376" s="70"/>
      <c r="T376" s="71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T376" s="16" t="s">
        <v>142</v>
      </c>
      <c r="AU376" s="16" t="s">
        <v>84</v>
      </c>
    </row>
    <row r="377" spans="1:65" s="2" customFormat="1" ht="16.5" customHeight="1">
      <c r="A377" s="33"/>
      <c r="B377" s="34"/>
      <c r="C377" s="186" t="s">
        <v>552</v>
      </c>
      <c r="D377" s="186" t="s">
        <v>135</v>
      </c>
      <c r="E377" s="187" t="s">
        <v>2436</v>
      </c>
      <c r="F377" s="188" t="s">
        <v>2437</v>
      </c>
      <c r="G377" s="189" t="s">
        <v>237</v>
      </c>
      <c r="H377" s="190">
        <v>8</v>
      </c>
      <c r="I377" s="191"/>
      <c r="J377" s="192">
        <f>ROUND(I377*H377,2)</f>
        <v>0</v>
      </c>
      <c r="K377" s="193"/>
      <c r="L377" s="38"/>
      <c r="M377" s="194" t="s">
        <v>1</v>
      </c>
      <c r="N377" s="195" t="s">
        <v>42</v>
      </c>
      <c r="O377" s="70"/>
      <c r="P377" s="196">
        <f>O377*H377</f>
        <v>0</v>
      </c>
      <c r="Q377" s="196">
        <v>0</v>
      </c>
      <c r="R377" s="196">
        <f>Q377*H377</f>
        <v>0</v>
      </c>
      <c r="S377" s="196">
        <v>0</v>
      </c>
      <c r="T377" s="197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98" t="s">
        <v>153</v>
      </c>
      <c r="AT377" s="198" t="s">
        <v>135</v>
      </c>
      <c r="AU377" s="198" t="s">
        <v>84</v>
      </c>
      <c r="AY377" s="16" t="s">
        <v>132</v>
      </c>
      <c r="BE377" s="199">
        <f>IF(N377="základní",J377,0)</f>
        <v>0</v>
      </c>
      <c r="BF377" s="199">
        <f>IF(N377="snížená",J377,0)</f>
        <v>0</v>
      </c>
      <c r="BG377" s="199">
        <f>IF(N377="zákl. přenesená",J377,0)</f>
        <v>0</v>
      </c>
      <c r="BH377" s="199">
        <f>IF(N377="sníž. přenesená",J377,0)</f>
        <v>0</v>
      </c>
      <c r="BI377" s="199">
        <f>IF(N377="nulová",J377,0)</f>
        <v>0</v>
      </c>
      <c r="BJ377" s="16" t="s">
        <v>84</v>
      </c>
      <c r="BK377" s="199">
        <f>ROUND(I377*H377,2)</f>
        <v>0</v>
      </c>
      <c r="BL377" s="16" t="s">
        <v>153</v>
      </c>
      <c r="BM377" s="198" t="s">
        <v>559</v>
      </c>
    </row>
    <row r="378" spans="1:65" s="2" customFormat="1" ht="10">
      <c r="A378" s="33"/>
      <c r="B378" s="34"/>
      <c r="C378" s="35"/>
      <c r="D378" s="200" t="s">
        <v>141</v>
      </c>
      <c r="E378" s="35"/>
      <c r="F378" s="201" t="s">
        <v>2437</v>
      </c>
      <c r="G378" s="35"/>
      <c r="H378" s="35"/>
      <c r="I378" s="202"/>
      <c r="J378" s="35"/>
      <c r="K378" s="35"/>
      <c r="L378" s="38"/>
      <c r="M378" s="203"/>
      <c r="N378" s="204"/>
      <c r="O378" s="70"/>
      <c r="P378" s="70"/>
      <c r="Q378" s="70"/>
      <c r="R378" s="70"/>
      <c r="S378" s="70"/>
      <c r="T378" s="71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T378" s="16" t="s">
        <v>141</v>
      </c>
      <c r="AU378" s="16" t="s">
        <v>84</v>
      </c>
    </row>
    <row r="379" spans="1:65" s="2" customFormat="1" ht="18">
      <c r="A379" s="33"/>
      <c r="B379" s="34"/>
      <c r="C379" s="35"/>
      <c r="D379" s="200" t="s">
        <v>142</v>
      </c>
      <c r="E379" s="35"/>
      <c r="F379" s="205" t="s">
        <v>2431</v>
      </c>
      <c r="G379" s="35"/>
      <c r="H379" s="35"/>
      <c r="I379" s="202"/>
      <c r="J379" s="35"/>
      <c r="K379" s="35"/>
      <c r="L379" s="38"/>
      <c r="M379" s="203"/>
      <c r="N379" s="204"/>
      <c r="O379" s="70"/>
      <c r="P379" s="70"/>
      <c r="Q379" s="70"/>
      <c r="R379" s="70"/>
      <c r="S379" s="70"/>
      <c r="T379" s="71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6" t="s">
        <v>142</v>
      </c>
      <c r="AU379" s="16" t="s">
        <v>84</v>
      </c>
    </row>
    <row r="380" spans="1:65" s="2" customFormat="1" ht="16.5" customHeight="1">
      <c r="A380" s="33"/>
      <c r="B380" s="34"/>
      <c r="C380" s="186" t="s">
        <v>376</v>
      </c>
      <c r="D380" s="186" t="s">
        <v>135</v>
      </c>
      <c r="E380" s="187" t="s">
        <v>2438</v>
      </c>
      <c r="F380" s="188" t="s">
        <v>2439</v>
      </c>
      <c r="G380" s="189" t="s">
        <v>237</v>
      </c>
      <c r="H380" s="190">
        <v>1</v>
      </c>
      <c r="I380" s="191"/>
      <c r="J380" s="192">
        <f>ROUND(I380*H380,2)</f>
        <v>0</v>
      </c>
      <c r="K380" s="193"/>
      <c r="L380" s="38"/>
      <c r="M380" s="194" t="s">
        <v>1</v>
      </c>
      <c r="N380" s="195" t="s">
        <v>42</v>
      </c>
      <c r="O380" s="70"/>
      <c r="P380" s="196">
        <f>O380*H380</f>
        <v>0</v>
      </c>
      <c r="Q380" s="196">
        <v>0</v>
      </c>
      <c r="R380" s="196">
        <f>Q380*H380</f>
        <v>0</v>
      </c>
      <c r="S380" s="196">
        <v>0</v>
      </c>
      <c r="T380" s="197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98" t="s">
        <v>153</v>
      </c>
      <c r="AT380" s="198" t="s">
        <v>135</v>
      </c>
      <c r="AU380" s="198" t="s">
        <v>84</v>
      </c>
      <c r="AY380" s="16" t="s">
        <v>132</v>
      </c>
      <c r="BE380" s="199">
        <f>IF(N380="základní",J380,0)</f>
        <v>0</v>
      </c>
      <c r="BF380" s="199">
        <f>IF(N380="snížená",J380,0)</f>
        <v>0</v>
      </c>
      <c r="BG380" s="199">
        <f>IF(N380="zákl. přenesená",J380,0)</f>
        <v>0</v>
      </c>
      <c r="BH380" s="199">
        <f>IF(N380="sníž. přenesená",J380,0)</f>
        <v>0</v>
      </c>
      <c r="BI380" s="199">
        <f>IF(N380="nulová",J380,0)</f>
        <v>0</v>
      </c>
      <c r="BJ380" s="16" t="s">
        <v>84</v>
      </c>
      <c r="BK380" s="199">
        <f>ROUND(I380*H380,2)</f>
        <v>0</v>
      </c>
      <c r="BL380" s="16" t="s">
        <v>153</v>
      </c>
      <c r="BM380" s="198" t="s">
        <v>564</v>
      </c>
    </row>
    <row r="381" spans="1:65" s="2" customFormat="1" ht="10">
      <c r="A381" s="33"/>
      <c r="B381" s="34"/>
      <c r="C381" s="35"/>
      <c r="D381" s="200" t="s">
        <v>141</v>
      </c>
      <c r="E381" s="35"/>
      <c r="F381" s="201" t="s">
        <v>2439</v>
      </c>
      <c r="G381" s="35"/>
      <c r="H381" s="35"/>
      <c r="I381" s="202"/>
      <c r="J381" s="35"/>
      <c r="K381" s="35"/>
      <c r="L381" s="38"/>
      <c r="M381" s="203"/>
      <c r="N381" s="204"/>
      <c r="O381" s="70"/>
      <c r="P381" s="70"/>
      <c r="Q381" s="70"/>
      <c r="R381" s="70"/>
      <c r="S381" s="70"/>
      <c r="T381" s="71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T381" s="16" t="s">
        <v>141</v>
      </c>
      <c r="AU381" s="16" t="s">
        <v>84</v>
      </c>
    </row>
    <row r="382" spans="1:65" s="2" customFormat="1" ht="18">
      <c r="A382" s="33"/>
      <c r="B382" s="34"/>
      <c r="C382" s="35"/>
      <c r="D382" s="200" t="s">
        <v>142</v>
      </c>
      <c r="E382" s="35"/>
      <c r="F382" s="205" t="s">
        <v>2440</v>
      </c>
      <c r="G382" s="35"/>
      <c r="H382" s="35"/>
      <c r="I382" s="202"/>
      <c r="J382" s="35"/>
      <c r="K382" s="35"/>
      <c r="L382" s="38"/>
      <c r="M382" s="203"/>
      <c r="N382" s="204"/>
      <c r="O382" s="70"/>
      <c r="P382" s="70"/>
      <c r="Q382" s="70"/>
      <c r="R382" s="70"/>
      <c r="S382" s="70"/>
      <c r="T382" s="71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6" t="s">
        <v>142</v>
      </c>
      <c r="AU382" s="16" t="s">
        <v>84</v>
      </c>
    </row>
    <row r="383" spans="1:65" s="2" customFormat="1" ht="16.5" customHeight="1">
      <c r="A383" s="33"/>
      <c r="B383" s="34"/>
      <c r="C383" s="186" t="s">
        <v>561</v>
      </c>
      <c r="D383" s="186" t="s">
        <v>135</v>
      </c>
      <c r="E383" s="187" t="s">
        <v>2441</v>
      </c>
      <c r="F383" s="188" t="s">
        <v>2442</v>
      </c>
      <c r="G383" s="189" t="s">
        <v>237</v>
      </c>
      <c r="H383" s="190">
        <v>1</v>
      </c>
      <c r="I383" s="191"/>
      <c r="J383" s="192">
        <f>ROUND(I383*H383,2)</f>
        <v>0</v>
      </c>
      <c r="K383" s="193"/>
      <c r="L383" s="38"/>
      <c r="M383" s="194" t="s">
        <v>1</v>
      </c>
      <c r="N383" s="195" t="s">
        <v>42</v>
      </c>
      <c r="O383" s="70"/>
      <c r="P383" s="196">
        <f>O383*H383</f>
        <v>0</v>
      </c>
      <c r="Q383" s="196">
        <v>0</v>
      </c>
      <c r="R383" s="196">
        <f>Q383*H383</f>
        <v>0</v>
      </c>
      <c r="S383" s="196">
        <v>0</v>
      </c>
      <c r="T383" s="197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98" t="s">
        <v>153</v>
      </c>
      <c r="AT383" s="198" t="s">
        <v>135</v>
      </c>
      <c r="AU383" s="198" t="s">
        <v>84</v>
      </c>
      <c r="AY383" s="16" t="s">
        <v>132</v>
      </c>
      <c r="BE383" s="199">
        <f>IF(N383="základní",J383,0)</f>
        <v>0</v>
      </c>
      <c r="BF383" s="199">
        <f>IF(N383="snížená",J383,0)</f>
        <v>0</v>
      </c>
      <c r="BG383" s="199">
        <f>IF(N383="zákl. přenesená",J383,0)</f>
        <v>0</v>
      </c>
      <c r="BH383" s="199">
        <f>IF(N383="sníž. přenesená",J383,0)</f>
        <v>0</v>
      </c>
      <c r="BI383" s="199">
        <f>IF(N383="nulová",J383,0)</f>
        <v>0</v>
      </c>
      <c r="BJ383" s="16" t="s">
        <v>84</v>
      </c>
      <c r="BK383" s="199">
        <f>ROUND(I383*H383,2)</f>
        <v>0</v>
      </c>
      <c r="BL383" s="16" t="s">
        <v>153</v>
      </c>
      <c r="BM383" s="198" t="s">
        <v>567</v>
      </c>
    </row>
    <row r="384" spans="1:65" s="2" customFormat="1" ht="10">
      <c r="A384" s="33"/>
      <c r="B384" s="34"/>
      <c r="C384" s="35"/>
      <c r="D384" s="200" t="s">
        <v>141</v>
      </c>
      <c r="E384" s="35"/>
      <c r="F384" s="201" t="s">
        <v>2442</v>
      </c>
      <c r="G384" s="35"/>
      <c r="H384" s="35"/>
      <c r="I384" s="202"/>
      <c r="J384" s="35"/>
      <c r="K384" s="35"/>
      <c r="L384" s="38"/>
      <c r="M384" s="203"/>
      <c r="N384" s="204"/>
      <c r="O384" s="70"/>
      <c r="P384" s="70"/>
      <c r="Q384" s="70"/>
      <c r="R384" s="70"/>
      <c r="S384" s="70"/>
      <c r="T384" s="71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T384" s="16" t="s">
        <v>141</v>
      </c>
      <c r="AU384" s="16" t="s">
        <v>84</v>
      </c>
    </row>
    <row r="385" spans="1:65" s="2" customFormat="1" ht="18">
      <c r="A385" s="33"/>
      <c r="B385" s="34"/>
      <c r="C385" s="35"/>
      <c r="D385" s="200" t="s">
        <v>142</v>
      </c>
      <c r="E385" s="35"/>
      <c r="F385" s="205" t="s">
        <v>2443</v>
      </c>
      <c r="G385" s="35"/>
      <c r="H385" s="35"/>
      <c r="I385" s="202"/>
      <c r="J385" s="35"/>
      <c r="K385" s="35"/>
      <c r="L385" s="38"/>
      <c r="M385" s="203"/>
      <c r="N385" s="204"/>
      <c r="O385" s="70"/>
      <c r="P385" s="70"/>
      <c r="Q385" s="70"/>
      <c r="R385" s="70"/>
      <c r="S385" s="70"/>
      <c r="T385" s="71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T385" s="16" t="s">
        <v>142</v>
      </c>
      <c r="AU385" s="16" t="s">
        <v>84</v>
      </c>
    </row>
    <row r="386" spans="1:65" s="2" customFormat="1" ht="21.75" customHeight="1">
      <c r="A386" s="33"/>
      <c r="B386" s="34"/>
      <c r="C386" s="186" t="s">
        <v>380</v>
      </c>
      <c r="D386" s="186" t="s">
        <v>135</v>
      </c>
      <c r="E386" s="187" t="s">
        <v>2444</v>
      </c>
      <c r="F386" s="188" t="s">
        <v>2445</v>
      </c>
      <c r="G386" s="189" t="s">
        <v>237</v>
      </c>
      <c r="H386" s="190">
        <v>35</v>
      </c>
      <c r="I386" s="191"/>
      <c r="J386" s="192">
        <f>ROUND(I386*H386,2)</f>
        <v>0</v>
      </c>
      <c r="K386" s="193"/>
      <c r="L386" s="38"/>
      <c r="M386" s="194" t="s">
        <v>1</v>
      </c>
      <c r="N386" s="195" t="s">
        <v>42</v>
      </c>
      <c r="O386" s="70"/>
      <c r="P386" s="196">
        <f>O386*H386</f>
        <v>0</v>
      </c>
      <c r="Q386" s="196">
        <v>0</v>
      </c>
      <c r="R386" s="196">
        <f>Q386*H386</f>
        <v>0</v>
      </c>
      <c r="S386" s="196">
        <v>0</v>
      </c>
      <c r="T386" s="197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98" t="s">
        <v>153</v>
      </c>
      <c r="AT386" s="198" t="s">
        <v>135</v>
      </c>
      <c r="AU386" s="198" t="s">
        <v>84</v>
      </c>
      <c r="AY386" s="16" t="s">
        <v>132</v>
      </c>
      <c r="BE386" s="199">
        <f>IF(N386="základní",J386,0)</f>
        <v>0</v>
      </c>
      <c r="BF386" s="199">
        <f>IF(N386="snížená",J386,0)</f>
        <v>0</v>
      </c>
      <c r="BG386" s="199">
        <f>IF(N386="zákl. přenesená",J386,0)</f>
        <v>0</v>
      </c>
      <c r="BH386" s="199">
        <f>IF(N386="sníž. přenesená",J386,0)</f>
        <v>0</v>
      </c>
      <c r="BI386" s="199">
        <f>IF(N386="nulová",J386,0)</f>
        <v>0</v>
      </c>
      <c r="BJ386" s="16" t="s">
        <v>84</v>
      </c>
      <c r="BK386" s="199">
        <f>ROUND(I386*H386,2)</f>
        <v>0</v>
      </c>
      <c r="BL386" s="16" t="s">
        <v>153</v>
      </c>
      <c r="BM386" s="198" t="s">
        <v>573</v>
      </c>
    </row>
    <row r="387" spans="1:65" s="2" customFormat="1" ht="10">
      <c r="A387" s="33"/>
      <c r="B387" s="34"/>
      <c r="C387" s="35"/>
      <c r="D387" s="200" t="s">
        <v>141</v>
      </c>
      <c r="E387" s="35"/>
      <c r="F387" s="201" t="s">
        <v>2445</v>
      </c>
      <c r="G387" s="35"/>
      <c r="H387" s="35"/>
      <c r="I387" s="202"/>
      <c r="J387" s="35"/>
      <c r="K387" s="35"/>
      <c r="L387" s="38"/>
      <c r="M387" s="203"/>
      <c r="N387" s="204"/>
      <c r="O387" s="70"/>
      <c r="P387" s="70"/>
      <c r="Q387" s="70"/>
      <c r="R387" s="70"/>
      <c r="S387" s="70"/>
      <c r="T387" s="71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6" t="s">
        <v>141</v>
      </c>
      <c r="AU387" s="16" t="s">
        <v>84</v>
      </c>
    </row>
    <row r="388" spans="1:65" s="2" customFormat="1" ht="18">
      <c r="A388" s="33"/>
      <c r="B388" s="34"/>
      <c r="C388" s="35"/>
      <c r="D388" s="200" t="s">
        <v>142</v>
      </c>
      <c r="E388" s="35"/>
      <c r="F388" s="205" t="s">
        <v>2446</v>
      </c>
      <c r="G388" s="35"/>
      <c r="H388" s="35"/>
      <c r="I388" s="202"/>
      <c r="J388" s="35"/>
      <c r="K388" s="35"/>
      <c r="L388" s="38"/>
      <c r="M388" s="203"/>
      <c r="N388" s="204"/>
      <c r="O388" s="70"/>
      <c r="P388" s="70"/>
      <c r="Q388" s="70"/>
      <c r="R388" s="70"/>
      <c r="S388" s="70"/>
      <c r="T388" s="71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T388" s="16" t="s">
        <v>142</v>
      </c>
      <c r="AU388" s="16" t="s">
        <v>84</v>
      </c>
    </row>
    <row r="389" spans="1:65" s="2" customFormat="1" ht="16.5" customHeight="1">
      <c r="A389" s="33"/>
      <c r="B389" s="34"/>
      <c r="C389" s="186" t="s">
        <v>570</v>
      </c>
      <c r="D389" s="186" t="s">
        <v>135</v>
      </c>
      <c r="E389" s="187" t="s">
        <v>2447</v>
      </c>
      <c r="F389" s="188" t="s">
        <v>2448</v>
      </c>
      <c r="G389" s="189" t="s">
        <v>237</v>
      </c>
      <c r="H389" s="190">
        <v>21</v>
      </c>
      <c r="I389" s="191"/>
      <c r="J389" s="192">
        <f>ROUND(I389*H389,2)</f>
        <v>0</v>
      </c>
      <c r="K389" s="193"/>
      <c r="L389" s="38"/>
      <c r="M389" s="194" t="s">
        <v>1</v>
      </c>
      <c r="N389" s="195" t="s">
        <v>42</v>
      </c>
      <c r="O389" s="70"/>
      <c r="P389" s="196">
        <f>O389*H389</f>
        <v>0</v>
      </c>
      <c r="Q389" s="196">
        <v>0</v>
      </c>
      <c r="R389" s="196">
        <f>Q389*H389</f>
        <v>0</v>
      </c>
      <c r="S389" s="196">
        <v>0</v>
      </c>
      <c r="T389" s="197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98" t="s">
        <v>153</v>
      </c>
      <c r="AT389" s="198" t="s">
        <v>135</v>
      </c>
      <c r="AU389" s="198" t="s">
        <v>84</v>
      </c>
      <c r="AY389" s="16" t="s">
        <v>132</v>
      </c>
      <c r="BE389" s="199">
        <f>IF(N389="základní",J389,0)</f>
        <v>0</v>
      </c>
      <c r="BF389" s="199">
        <f>IF(N389="snížená",J389,0)</f>
        <v>0</v>
      </c>
      <c r="BG389" s="199">
        <f>IF(N389="zákl. přenesená",J389,0)</f>
        <v>0</v>
      </c>
      <c r="BH389" s="199">
        <f>IF(N389="sníž. přenesená",J389,0)</f>
        <v>0</v>
      </c>
      <c r="BI389" s="199">
        <f>IF(N389="nulová",J389,0)</f>
        <v>0</v>
      </c>
      <c r="BJ389" s="16" t="s">
        <v>84</v>
      </c>
      <c r="BK389" s="199">
        <f>ROUND(I389*H389,2)</f>
        <v>0</v>
      </c>
      <c r="BL389" s="16" t="s">
        <v>153</v>
      </c>
      <c r="BM389" s="198" t="s">
        <v>578</v>
      </c>
    </row>
    <row r="390" spans="1:65" s="2" customFormat="1" ht="10">
      <c r="A390" s="33"/>
      <c r="B390" s="34"/>
      <c r="C390" s="35"/>
      <c r="D390" s="200" t="s">
        <v>141</v>
      </c>
      <c r="E390" s="35"/>
      <c r="F390" s="201" t="s">
        <v>2448</v>
      </c>
      <c r="G390" s="35"/>
      <c r="H390" s="35"/>
      <c r="I390" s="202"/>
      <c r="J390" s="35"/>
      <c r="K390" s="35"/>
      <c r="L390" s="38"/>
      <c r="M390" s="203"/>
      <c r="N390" s="204"/>
      <c r="O390" s="70"/>
      <c r="P390" s="70"/>
      <c r="Q390" s="70"/>
      <c r="R390" s="70"/>
      <c r="S390" s="70"/>
      <c r="T390" s="71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T390" s="16" t="s">
        <v>141</v>
      </c>
      <c r="AU390" s="16" t="s">
        <v>84</v>
      </c>
    </row>
    <row r="391" spans="1:65" s="2" customFormat="1" ht="18">
      <c r="A391" s="33"/>
      <c r="B391" s="34"/>
      <c r="C391" s="35"/>
      <c r="D391" s="200" t="s">
        <v>142</v>
      </c>
      <c r="E391" s="35"/>
      <c r="F391" s="205" t="s">
        <v>2449</v>
      </c>
      <c r="G391" s="35"/>
      <c r="H391" s="35"/>
      <c r="I391" s="202"/>
      <c r="J391" s="35"/>
      <c r="K391" s="35"/>
      <c r="L391" s="38"/>
      <c r="M391" s="203"/>
      <c r="N391" s="204"/>
      <c r="O391" s="70"/>
      <c r="P391" s="70"/>
      <c r="Q391" s="70"/>
      <c r="R391" s="70"/>
      <c r="S391" s="70"/>
      <c r="T391" s="71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T391" s="16" t="s">
        <v>142</v>
      </c>
      <c r="AU391" s="16" t="s">
        <v>84</v>
      </c>
    </row>
    <row r="392" spans="1:65" s="2" customFormat="1" ht="16.5" customHeight="1">
      <c r="A392" s="33"/>
      <c r="B392" s="34"/>
      <c r="C392" s="186" t="s">
        <v>383</v>
      </c>
      <c r="D392" s="186" t="s">
        <v>135</v>
      </c>
      <c r="E392" s="187" t="s">
        <v>2450</v>
      </c>
      <c r="F392" s="188" t="s">
        <v>2451</v>
      </c>
      <c r="G392" s="189" t="s">
        <v>237</v>
      </c>
      <c r="H392" s="190">
        <v>1</v>
      </c>
      <c r="I392" s="191"/>
      <c r="J392" s="192">
        <f>ROUND(I392*H392,2)</f>
        <v>0</v>
      </c>
      <c r="K392" s="193"/>
      <c r="L392" s="38"/>
      <c r="M392" s="194" t="s">
        <v>1</v>
      </c>
      <c r="N392" s="195" t="s">
        <v>42</v>
      </c>
      <c r="O392" s="70"/>
      <c r="P392" s="196">
        <f>O392*H392</f>
        <v>0</v>
      </c>
      <c r="Q392" s="196">
        <v>0</v>
      </c>
      <c r="R392" s="196">
        <f>Q392*H392</f>
        <v>0</v>
      </c>
      <c r="S392" s="196">
        <v>0</v>
      </c>
      <c r="T392" s="197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98" t="s">
        <v>153</v>
      </c>
      <c r="AT392" s="198" t="s">
        <v>135</v>
      </c>
      <c r="AU392" s="198" t="s">
        <v>84</v>
      </c>
      <c r="AY392" s="16" t="s">
        <v>132</v>
      </c>
      <c r="BE392" s="199">
        <f>IF(N392="základní",J392,0)</f>
        <v>0</v>
      </c>
      <c r="BF392" s="199">
        <f>IF(N392="snížená",J392,0)</f>
        <v>0</v>
      </c>
      <c r="BG392" s="199">
        <f>IF(N392="zákl. přenesená",J392,0)</f>
        <v>0</v>
      </c>
      <c r="BH392" s="199">
        <f>IF(N392="sníž. přenesená",J392,0)</f>
        <v>0</v>
      </c>
      <c r="BI392" s="199">
        <f>IF(N392="nulová",J392,0)</f>
        <v>0</v>
      </c>
      <c r="BJ392" s="16" t="s">
        <v>84</v>
      </c>
      <c r="BK392" s="199">
        <f>ROUND(I392*H392,2)</f>
        <v>0</v>
      </c>
      <c r="BL392" s="16" t="s">
        <v>153</v>
      </c>
      <c r="BM392" s="198" t="s">
        <v>583</v>
      </c>
    </row>
    <row r="393" spans="1:65" s="2" customFormat="1" ht="10">
      <c r="A393" s="33"/>
      <c r="B393" s="34"/>
      <c r="C393" s="35"/>
      <c r="D393" s="200" t="s">
        <v>141</v>
      </c>
      <c r="E393" s="35"/>
      <c r="F393" s="201" t="s">
        <v>2451</v>
      </c>
      <c r="G393" s="35"/>
      <c r="H393" s="35"/>
      <c r="I393" s="202"/>
      <c r="J393" s="35"/>
      <c r="K393" s="35"/>
      <c r="L393" s="38"/>
      <c r="M393" s="203"/>
      <c r="N393" s="204"/>
      <c r="O393" s="70"/>
      <c r="P393" s="70"/>
      <c r="Q393" s="70"/>
      <c r="R393" s="70"/>
      <c r="S393" s="70"/>
      <c r="T393" s="71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T393" s="16" t="s">
        <v>141</v>
      </c>
      <c r="AU393" s="16" t="s">
        <v>84</v>
      </c>
    </row>
    <row r="394" spans="1:65" s="2" customFormat="1" ht="18">
      <c r="A394" s="33"/>
      <c r="B394" s="34"/>
      <c r="C394" s="35"/>
      <c r="D394" s="200" t="s">
        <v>142</v>
      </c>
      <c r="E394" s="35"/>
      <c r="F394" s="205" t="s">
        <v>2452</v>
      </c>
      <c r="G394" s="35"/>
      <c r="H394" s="35"/>
      <c r="I394" s="202"/>
      <c r="J394" s="35"/>
      <c r="K394" s="35"/>
      <c r="L394" s="38"/>
      <c r="M394" s="203"/>
      <c r="N394" s="204"/>
      <c r="O394" s="70"/>
      <c r="P394" s="70"/>
      <c r="Q394" s="70"/>
      <c r="R394" s="70"/>
      <c r="S394" s="70"/>
      <c r="T394" s="71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T394" s="16" t="s">
        <v>142</v>
      </c>
      <c r="AU394" s="16" t="s">
        <v>84</v>
      </c>
    </row>
    <row r="395" spans="1:65" s="2" customFormat="1" ht="16.5" customHeight="1">
      <c r="A395" s="33"/>
      <c r="B395" s="34"/>
      <c r="C395" s="186" t="s">
        <v>580</v>
      </c>
      <c r="D395" s="186" t="s">
        <v>135</v>
      </c>
      <c r="E395" s="187" t="s">
        <v>2453</v>
      </c>
      <c r="F395" s="188" t="s">
        <v>2454</v>
      </c>
      <c r="G395" s="189" t="s">
        <v>237</v>
      </c>
      <c r="H395" s="190">
        <v>70</v>
      </c>
      <c r="I395" s="191"/>
      <c r="J395" s="192">
        <f>ROUND(I395*H395,2)</f>
        <v>0</v>
      </c>
      <c r="K395" s="193"/>
      <c r="L395" s="38"/>
      <c r="M395" s="194" t="s">
        <v>1</v>
      </c>
      <c r="N395" s="195" t="s">
        <v>42</v>
      </c>
      <c r="O395" s="70"/>
      <c r="P395" s="196">
        <f>O395*H395</f>
        <v>0</v>
      </c>
      <c r="Q395" s="196">
        <v>0</v>
      </c>
      <c r="R395" s="196">
        <f>Q395*H395</f>
        <v>0</v>
      </c>
      <c r="S395" s="196">
        <v>0</v>
      </c>
      <c r="T395" s="197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98" t="s">
        <v>153</v>
      </c>
      <c r="AT395" s="198" t="s">
        <v>135</v>
      </c>
      <c r="AU395" s="198" t="s">
        <v>84</v>
      </c>
      <c r="AY395" s="16" t="s">
        <v>132</v>
      </c>
      <c r="BE395" s="199">
        <f>IF(N395="základní",J395,0)</f>
        <v>0</v>
      </c>
      <c r="BF395" s="199">
        <f>IF(N395="snížená",J395,0)</f>
        <v>0</v>
      </c>
      <c r="BG395" s="199">
        <f>IF(N395="zákl. přenesená",J395,0)</f>
        <v>0</v>
      </c>
      <c r="BH395" s="199">
        <f>IF(N395="sníž. přenesená",J395,0)</f>
        <v>0</v>
      </c>
      <c r="BI395" s="199">
        <f>IF(N395="nulová",J395,0)</f>
        <v>0</v>
      </c>
      <c r="BJ395" s="16" t="s">
        <v>84</v>
      </c>
      <c r="BK395" s="199">
        <f>ROUND(I395*H395,2)</f>
        <v>0</v>
      </c>
      <c r="BL395" s="16" t="s">
        <v>153</v>
      </c>
      <c r="BM395" s="198" t="s">
        <v>586</v>
      </c>
    </row>
    <row r="396" spans="1:65" s="2" customFormat="1" ht="10">
      <c r="A396" s="33"/>
      <c r="B396" s="34"/>
      <c r="C396" s="35"/>
      <c r="D396" s="200" t="s">
        <v>141</v>
      </c>
      <c r="E396" s="35"/>
      <c r="F396" s="201" t="s">
        <v>2454</v>
      </c>
      <c r="G396" s="35"/>
      <c r="H396" s="35"/>
      <c r="I396" s="202"/>
      <c r="J396" s="35"/>
      <c r="K396" s="35"/>
      <c r="L396" s="38"/>
      <c r="M396" s="203"/>
      <c r="N396" s="204"/>
      <c r="O396" s="70"/>
      <c r="P396" s="70"/>
      <c r="Q396" s="70"/>
      <c r="R396" s="70"/>
      <c r="S396" s="70"/>
      <c r="T396" s="71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6" t="s">
        <v>141</v>
      </c>
      <c r="AU396" s="16" t="s">
        <v>84</v>
      </c>
    </row>
    <row r="397" spans="1:65" s="2" customFormat="1" ht="18">
      <c r="A397" s="33"/>
      <c r="B397" s="34"/>
      <c r="C397" s="35"/>
      <c r="D397" s="200" t="s">
        <v>142</v>
      </c>
      <c r="E397" s="35"/>
      <c r="F397" s="205" t="s">
        <v>2455</v>
      </c>
      <c r="G397" s="35"/>
      <c r="H397" s="35"/>
      <c r="I397" s="202"/>
      <c r="J397" s="35"/>
      <c r="K397" s="35"/>
      <c r="L397" s="38"/>
      <c r="M397" s="203"/>
      <c r="N397" s="204"/>
      <c r="O397" s="70"/>
      <c r="P397" s="70"/>
      <c r="Q397" s="70"/>
      <c r="R397" s="70"/>
      <c r="S397" s="70"/>
      <c r="T397" s="71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T397" s="16" t="s">
        <v>142</v>
      </c>
      <c r="AU397" s="16" t="s">
        <v>84</v>
      </c>
    </row>
    <row r="398" spans="1:65" s="2" customFormat="1" ht="16.5" customHeight="1">
      <c r="A398" s="33"/>
      <c r="B398" s="34"/>
      <c r="C398" s="186" t="s">
        <v>391</v>
      </c>
      <c r="D398" s="186" t="s">
        <v>135</v>
      </c>
      <c r="E398" s="187" t="s">
        <v>2456</v>
      </c>
      <c r="F398" s="188" t="s">
        <v>2457</v>
      </c>
      <c r="G398" s="189" t="s">
        <v>237</v>
      </c>
      <c r="H398" s="190">
        <v>31</v>
      </c>
      <c r="I398" s="191"/>
      <c r="J398" s="192">
        <f>ROUND(I398*H398,2)</f>
        <v>0</v>
      </c>
      <c r="K398" s="193"/>
      <c r="L398" s="38"/>
      <c r="M398" s="194" t="s">
        <v>1</v>
      </c>
      <c r="N398" s="195" t="s">
        <v>42</v>
      </c>
      <c r="O398" s="70"/>
      <c r="P398" s="196">
        <f>O398*H398</f>
        <v>0</v>
      </c>
      <c r="Q398" s="196">
        <v>0</v>
      </c>
      <c r="R398" s="196">
        <f>Q398*H398</f>
        <v>0</v>
      </c>
      <c r="S398" s="196">
        <v>0</v>
      </c>
      <c r="T398" s="197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98" t="s">
        <v>153</v>
      </c>
      <c r="AT398" s="198" t="s">
        <v>135</v>
      </c>
      <c r="AU398" s="198" t="s">
        <v>84</v>
      </c>
      <c r="AY398" s="16" t="s">
        <v>132</v>
      </c>
      <c r="BE398" s="199">
        <f>IF(N398="základní",J398,0)</f>
        <v>0</v>
      </c>
      <c r="BF398" s="199">
        <f>IF(N398="snížená",J398,0)</f>
        <v>0</v>
      </c>
      <c r="BG398" s="199">
        <f>IF(N398="zákl. přenesená",J398,0)</f>
        <v>0</v>
      </c>
      <c r="BH398" s="199">
        <f>IF(N398="sníž. přenesená",J398,0)</f>
        <v>0</v>
      </c>
      <c r="BI398" s="199">
        <f>IF(N398="nulová",J398,0)</f>
        <v>0</v>
      </c>
      <c r="BJ398" s="16" t="s">
        <v>84</v>
      </c>
      <c r="BK398" s="199">
        <f>ROUND(I398*H398,2)</f>
        <v>0</v>
      </c>
      <c r="BL398" s="16" t="s">
        <v>153</v>
      </c>
      <c r="BM398" s="198" t="s">
        <v>590</v>
      </c>
    </row>
    <row r="399" spans="1:65" s="2" customFormat="1" ht="10">
      <c r="A399" s="33"/>
      <c r="B399" s="34"/>
      <c r="C399" s="35"/>
      <c r="D399" s="200" t="s">
        <v>141</v>
      </c>
      <c r="E399" s="35"/>
      <c r="F399" s="201" t="s">
        <v>2457</v>
      </c>
      <c r="G399" s="35"/>
      <c r="H399" s="35"/>
      <c r="I399" s="202"/>
      <c r="J399" s="35"/>
      <c r="K399" s="35"/>
      <c r="L399" s="38"/>
      <c r="M399" s="203"/>
      <c r="N399" s="204"/>
      <c r="O399" s="70"/>
      <c r="P399" s="70"/>
      <c r="Q399" s="70"/>
      <c r="R399" s="70"/>
      <c r="S399" s="70"/>
      <c r="T399" s="71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T399" s="16" t="s">
        <v>141</v>
      </c>
      <c r="AU399" s="16" t="s">
        <v>84</v>
      </c>
    </row>
    <row r="400" spans="1:65" s="2" customFormat="1" ht="18">
      <c r="A400" s="33"/>
      <c r="B400" s="34"/>
      <c r="C400" s="35"/>
      <c r="D400" s="200" t="s">
        <v>142</v>
      </c>
      <c r="E400" s="35"/>
      <c r="F400" s="205" t="s">
        <v>2455</v>
      </c>
      <c r="G400" s="35"/>
      <c r="H400" s="35"/>
      <c r="I400" s="202"/>
      <c r="J400" s="35"/>
      <c r="K400" s="35"/>
      <c r="L400" s="38"/>
      <c r="M400" s="203"/>
      <c r="N400" s="204"/>
      <c r="O400" s="70"/>
      <c r="P400" s="70"/>
      <c r="Q400" s="70"/>
      <c r="R400" s="70"/>
      <c r="S400" s="70"/>
      <c r="T400" s="71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T400" s="16" t="s">
        <v>142</v>
      </c>
      <c r="AU400" s="16" t="s">
        <v>84</v>
      </c>
    </row>
    <row r="401" spans="1:65" s="2" customFormat="1" ht="16.5" customHeight="1">
      <c r="A401" s="33"/>
      <c r="B401" s="34"/>
      <c r="C401" s="186" t="s">
        <v>587</v>
      </c>
      <c r="D401" s="186" t="s">
        <v>135</v>
      </c>
      <c r="E401" s="187" t="s">
        <v>2458</v>
      </c>
      <c r="F401" s="188" t="s">
        <v>2459</v>
      </c>
      <c r="G401" s="189" t="s">
        <v>237</v>
      </c>
      <c r="H401" s="190">
        <v>1</v>
      </c>
      <c r="I401" s="191"/>
      <c r="J401" s="192">
        <f>ROUND(I401*H401,2)</f>
        <v>0</v>
      </c>
      <c r="K401" s="193"/>
      <c r="L401" s="38"/>
      <c r="M401" s="194" t="s">
        <v>1</v>
      </c>
      <c r="N401" s="195" t="s">
        <v>42</v>
      </c>
      <c r="O401" s="70"/>
      <c r="P401" s="196">
        <f>O401*H401</f>
        <v>0</v>
      </c>
      <c r="Q401" s="196">
        <v>0</v>
      </c>
      <c r="R401" s="196">
        <f>Q401*H401</f>
        <v>0</v>
      </c>
      <c r="S401" s="196">
        <v>0</v>
      </c>
      <c r="T401" s="197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98" t="s">
        <v>153</v>
      </c>
      <c r="AT401" s="198" t="s">
        <v>135</v>
      </c>
      <c r="AU401" s="198" t="s">
        <v>84</v>
      </c>
      <c r="AY401" s="16" t="s">
        <v>132</v>
      </c>
      <c r="BE401" s="199">
        <f>IF(N401="základní",J401,0)</f>
        <v>0</v>
      </c>
      <c r="BF401" s="199">
        <f>IF(N401="snížená",J401,0)</f>
        <v>0</v>
      </c>
      <c r="BG401" s="199">
        <f>IF(N401="zákl. přenesená",J401,0)</f>
        <v>0</v>
      </c>
      <c r="BH401" s="199">
        <f>IF(N401="sníž. přenesená",J401,0)</f>
        <v>0</v>
      </c>
      <c r="BI401" s="199">
        <f>IF(N401="nulová",J401,0)</f>
        <v>0</v>
      </c>
      <c r="BJ401" s="16" t="s">
        <v>84</v>
      </c>
      <c r="BK401" s="199">
        <f>ROUND(I401*H401,2)</f>
        <v>0</v>
      </c>
      <c r="BL401" s="16" t="s">
        <v>153</v>
      </c>
      <c r="BM401" s="198" t="s">
        <v>593</v>
      </c>
    </row>
    <row r="402" spans="1:65" s="2" customFormat="1" ht="10">
      <c r="A402" s="33"/>
      <c r="B402" s="34"/>
      <c r="C402" s="35"/>
      <c r="D402" s="200" t="s">
        <v>141</v>
      </c>
      <c r="E402" s="35"/>
      <c r="F402" s="201" t="s">
        <v>2459</v>
      </c>
      <c r="G402" s="35"/>
      <c r="H402" s="35"/>
      <c r="I402" s="202"/>
      <c r="J402" s="35"/>
      <c r="K402" s="35"/>
      <c r="L402" s="38"/>
      <c r="M402" s="203"/>
      <c r="N402" s="204"/>
      <c r="O402" s="70"/>
      <c r="P402" s="70"/>
      <c r="Q402" s="70"/>
      <c r="R402" s="70"/>
      <c r="S402" s="70"/>
      <c r="T402" s="71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16" t="s">
        <v>141</v>
      </c>
      <c r="AU402" s="16" t="s">
        <v>84</v>
      </c>
    </row>
    <row r="403" spans="1:65" s="2" customFormat="1" ht="18">
      <c r="A403" s="33"/>
      <c r="B403" s="34"/>
      <c r="C403" s="35"/>
      <c r="D403" s="200" t="s">
        <v>142</v>
      </c>
      <c r="E403" s="35"/>
      <c r="F403" s="205" t="s">
        <v>2455</v>
      </c>
      <c r="G403" s="35"/>
      <c r="H403" s="35"/>
      <c r="I403" s="202"/>
      <c r="J403" s="35"/>
      <c r="K403" s="35"/>
      <c r="L403" s="38"/>
      <c r="M403" s="203"/>
      <c r="N403" s="204"/>
      <c r="O403" s="70"/>
      <c r="P403" s="70"/>
      <c r="Q403" s="70"/>
      <c r="R403" s="70"/>
      <c r="S403" s="70"/>
      <c r="T403" s="71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T403" s="16" t="s">
        <v>142</v>
      </c>
      <c r="AU403" s="16" t="s">
        <v>84</v>
      </c>
    </row>
    <row r="404" spans="1:65" s="2" customFormat="1" ht="16.5" customHeight="1">
      <c r="A404" s="33"/>
      <c r="B404" s="34"/>
      <c r="C404" s="186" t="s">
        <v>395</v>
      </c>
      <c r="D404" s="186" t="s">
        <v>135</v>
      </c>
      <c r="E404" s="187" t="s">
        <v>2460</v>
      </c>
      <c r="F404" s="188" t="s">
        <v>2461</v>
      </c>
      <c r="G404" s="189" t="s">
        <v>237</v>
      </c>
      <c r="H404" s="190">
        <v>2</v>
      </c>
      <c r="I404" s="191"/>
      <c r="J404" s="192">
        <f>ROUND(I404*H404,2)</f>
        <v>0</v>
      </c>
      <c r="K404" s="193"/>
      <c r="L404" s="38"/>
      <c r="M404" s="194" t="s">
        <v>1</v>
      </c>
      <c r="N404" s="195" t="s">
        <v>42</v>
      </c>
      <c r="O404" s="70"/>
      <c r="P404" s="196">
        <f>O404*H404</f>
        <v>0</v>
      </c>
      <c r="Q404" s="196">
        <v>0</v>
      </c>
      <c r="R404" s="196">
        <f>Q404*H404</f>
        <v>0</v>
      </c>
      <c r="S404" s="196">
        <v>0</v>
      </c>
      <c r="T404" s="197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98" t="s">
        <v>153</v>
      </c>
      <c r="AT404" s="198" t="s">
        <v>135</v>
      </c>
      <c r="AU404" s="198" t="s">
        <v>84</v>
      </c>
      <c r="AY404" s="16" t="s">
        <v>132</v>
      </c>
      <c r="BE404" s="199">
        <f>IF(N404="základní",J404,0)</f>
        <v>0</v>
      </c>
      <c r="BF404" s="199">
        <f>IF(N404="snížená",J404,0)</f>
        <v>0</v>
      </c>
      <c r="BG404" s="199">
        <f>IF(N404="zákl. přenesená",J404,0)</f>
        <v>0</v>
      </c>
      <c r="BH404" s="199">
        <f>IF(N404="sníž. přenesená",J404,0)</f>
        <v>0</v>
      </c>
      <c r="BI404" s="199">
        <f>IF(N404="nulová",J404,0)</f>
        <v>0</v>
      </c>
      <c r="BJ404" s="16" t="s">
        <v>84</v>
      </c>
      <c r="BK404" s="199">
        <f>ROUND(I404*H404,2)</f>
        <v>0</v>
      </c>
      <c r="BL404" s="16" t="s">
        <v>153</v>
      </c>
      <c r="BM404" s="198" t="s">
        <v>597</v>
      </c>
    </row>
    <row r="405" spans="1:65" s="2" customFormat="1" ht="10">
      <c r="A405" s="33"/>
      <c r="B405" s="34"/>
      <c r="C405" s="35"/>
      <c r="D405" s="200" t="s">
        <v>141</v>
      </c>
      <c r="E405" s="35"/>
      <c r="F405" s="201" t="s">
        <v>2461</v>
      </c>
      <c r="G405" s="35"/>
      <c r="H405" s="35"/>
      <c r="I405" s="202"/>
      <c r="J405" s="35"/>
      <c r="K405" s="35"/>
      <c r="L405" s="38"/>
      <c r="M405" s="203"/>
      <c r="N405" s="204"/>
      <c r="O405" s="70"/>
      <c r="P405" s="70"/>
      <c r="Q405" s="70"/>
      <c r="R405" s="70"/>
      <c r="S405" s="70"/>
      <c r="T405" s="71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T405" s="16" t="s">
        <v>141</v>
      </c>
      <c r="AU405" s="16" t="s">
        <v>84</v>
      </c>
    </row>
    <row r="406" spans="1:65" s="2" customFormat="1" ht="18">
      <c r="A406" s="33"/>
      <c r="B406" s="34"/>
      <c r="C406" s="35"/>
      <c r="D406" s="200" t="s">
        <v>142</v>
      </c>
      <c r="E406" s="35"/>
      <c r="F406" s="205" t="s">
        <v>2455</v>
      </c>
      <c r="G406" s="35"/>
      <c r="H406" s="35"/>
      <c r="I406" s="202"/>
      <c r="J406" s="35"/>
      <c r="K406" s="35"/>
      <c r="L406" s="38"/>
      <c r="M406" s="203"/>
      <c r="N406" s="204"/>
      <c r="O406" s="70"/>
      <c r="P406" s="70"/>
      <c r="Q406" s="70"/>
      <c r="R406" s="70"/>
      <c r="S406" s="70"/>
      <c r="T406" s="71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T406" s="16" t="s">
        <v>142</v>
      </c>
      <c r="AU406" s="16" t="s">
        <v>84</v>
      </c>
    </row>
    <row r="407" spans="1:65" s="2" customFormat="1" ht="16.5" customHeight="1">
      <c r="A407" s="33"/>
      <c r="B407" s="34"/>
      <c r="C407" s="186" t="s">
        <v>594</v>
      </c>
      <c r="D407" s="186" t="s">
        <v>135</v>
      </c>
      <c r="E407" s="187" t="s">
        <v>2462</v>
      </c>
      <c r="F407" s="188" t="s">
        <v>2463</v>
      </c>
      <c r="G407" s="189" t="s">
        <v>237</v>
      </c>
      <c r="H407" s="190">
        <v>4</v>
      </c>
      <c r="I407" s="191"/>
      <c r="J407" s="192">
        <f>ROUND(I407*H407,2)</f>
        <v>0</v>
      </c>
      <c r="K407" s="193"/>
      <c r="L407" s="38"/>
      <c r="M407" s="194" t="s">
        <v>1</v>
      </c>
      <c r="N407" s="195" t="s">
        <v>42</v>
      </c>
      <c r="O407" s="70"/>
      <c r="P407" s="196">
        <f>O407*H407</f>
        <v>0</v>
      </c>
      <c r="Q407" s="196">
        <v>0</v>
      </c>
      <c r="R407" s="196">
        <f>Q407*H407</f>
        <v>0</v>
      </c>
      <c r="S407" s="196">
        <v>0</v>
      </c>
      <c r="T407" s="197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98" t="s">
        <v>153</v>
      </c>
      <c r="AT407" s="198" t="s">
        <v>135</v>
      </c>
      <c r="AU407" s="198" t="s">
        <v>84</v>
      </c>
      <c r="AY407" s="16" t="s">
        <v>132</v>
      </c>
      <c r="BE407" s="199">
        <f>IF(N407="základní",J407,0)</f>
        <v>0</v>
      </c>
      <c r="BF407" s="199">
        <f>IF(N407="snížená",J407,0)</f>
        <v>0</v>
      </c>
      <c r="BG407" s="199">
        <f>IF(N407="zákl. přenesená",J407,0)</f>
        <v>0</v>
      </c>
      <c r="BH407" s="199">
        <f>IF(N407="sníž. přenesená",J407,0)</f>
        <v>0</v>
      </c>
      <c r="BI407" s="199">
        <f>IF(N407="nulová",J407,0)</f>
        <v>0</v>
      </c>
      <c r="BJ407" s="16" t="s">
        <v>84</v>
      </c>
      <c r="BK407" s="199">
        <f>ROUND(I407*H407,2)</f>
        <v>0</v>
      </c>
      <c r="BL407" s="16" t="s">
        <v>153</v>
      </c>
      <c r="BM407" s="198" t="s">
        <v>601</v>
      </c>
    </row>
    <row r="408" spans="1:65" s="2" customFormat="1" ht="10">
      <c r="A408" s="33"/>
      <c r="B408" s="34"/>
      <c r="C408" s="35"/>
      <c r="D408" s="200" t="s">
        <v>141</v>
      </c>
      <c r="E408" s="35"/>
      <c r="F408" s="201" t="s">
        <v>2463</v>
      </c>
      <c r="G408" s="35"/>
      <c r="H408" s="35"/>
      <c r="I408" s="202"/>
      <c r="J408" s="35"/>
      <c r="K408" s="35"/>
      <c r="L408" s="38"/>
      <c r="M408" s="203"/>
      <c r="N408" s="204"/>
      <c r="O408" s="70"/>
      <c r="P408" s="70"/>
      <c r="Q408" s="70"/>
      <c r="R408" s="70"/>
      <c r="S408" s="70"/>
      <c r="T408" s="71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T408" s="16" t="s">
        <v>141</v>
      </c>
      <c r="AU408" s="16" t="s">
        <v>84</v>
      </c>
    </row>
    <row r="409" spans="1:65" s="2" customFormat="1" ht="18">
      <c r="A409" s="33"/>
      <c r="B409" s="34"/>
      <c r="C409" s="35"/>
      <c r="D409" s="200" t="s">
        <v>142</v>
      </c>
      <c r="E409" s="35"/>
      <c r="F409" s="205" t="s">
        <v>2455</v>
      </c>
      <c r="G409" s="35"/>
      <c r="H409" s="35"/>
      <c r="I409" s="202"/>
      <c r="J409" s="35"/>
      <c r="K409" s="35"/>
      <c r="L409" s="38"/>
      <c r="M409" s="203"/>
      <c r="N409" s="204"/>
      <c r="O409" s="70"/>
      <c r="P409" s="70"/>
      <c r="Q409" s="70"/>
      <c r="R409" s="70"/>
      <c r="S409" s="70"/>
      <c r="T409" s="71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T409" s="16" t="s">
        <v>142</v>
      </c>
      <c r="AU409" s="16" t="s">
        <v>84</v>
      </c>
    </row>
    <row r="410" spans="1:65" s="2" customFormat="1" ht="16.5" customHeight="1">
      <c r="A410" s="33"/>
      <c r="B410" s="34"/>
      <c r="C410" s="186" t="s">
        <v>399</v>
      </c>
      <c r="D410" s="186" t="s">
        <v>135</v>
      </c>
      <c r="E410" s="187" t="s">
        <v>2464</v>
      </c>
      <c r="F410" s="188" t="s">
        <v>2465</v>
      </c>
      <c r="G410" s="189" t="s">
        <v>237</v>
      </c>
      <c r="H410" s="190">
        <v>1</v>
      </c>
      <c r="I410" s="191"/>
      <c r="J410" s="192">
        <f>ROUND(I410*H410,2)</f>
        <v>0</v>
      </c>
      <c r="K410" s="193"/>
      <c r="L410" s="38"/>
      <c r="M410" s="194" t="s">
        <v>1</v>
      </c>
      <c r="N410" s="195" t="s">
        <v>42</v>
      </c>
      <c r="O410" s="70"/>
      <c r="P410" s="196">
        <f>O410*H410</f>
        <v>0</v>
      </c>
      <c r="Q410" s="196">
        <v>0</v>
      </c>
      <c r="R410" s="196">
        <f>Q410*H410</f>
        <v>0</v>
      </c>
      <c r="S410" s="196">
        <v>0</v>
      </c>
      <c r="T410" s="197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198" t="s">
        <v>153</v>
      </c>
      <c r="AT410" s="198" t="s">
        <v>135</v>
      </c>
      <c r="AU410" s="198" t="s">
        <v>84</v>
      </c>
      <c r="AY410" s="16" t="s">
        <v>132</v>
      </c>
      <c r="BE410" s="199">
        <f>IF(N410="základní",J410,0)</f>
        <v>0</v>
      </c>
      <c r="BF410" s="199">
        <f>IF(N410="snížená",J410,0)</f>
        <v>0</v>
      </c>
      <c r="BG410" s="199">
        <f>IF(N410="zákl. přenesená",J410,0)</f>
        <v>0</v>
      </c>
      <c r="BH410" s="199">
        <f>IF(N410="sníž. přenesená",J410,0)</f>
        <v>0</v>
      </c>
      <c r="BI410" s="199">
        <f>IF(N410="nulová",J410,0)</f>
        <v>0</v>
      </c>
      <c r="BJ410" s="16" t="s">
        <v>84</v>
      </c>
      <c r="BK410" s="199">
        <f>ROUND(I410*H410,2)</f>
        <v>0</v>
      </c>
      <c r="BL410" s="16" t="s">
        <v>153</v>
      </c>
      <c r="BM410" s="198" t="s">
        <v>606</v>
      </c>
    </row>
    <row r="411" spans="1:65" s="2" customFormat="1" ht="10">
      <c r="A411" s="33"/>
      <c r="B411" s="34"/>
      <c r="C411" s="35"/>
      <c r="D411" s="200" t="s">
        <v>141</v>
      </c>
      <c r="E411" s="35"/>
      <c r="F411" s="201" t="s">
        <v>2465</v>
      </c>
      <c r="G411" s="35"/>
      <c r="H411" s="35"/>
      <c r="I411" s="202"/>
      <c r="J411" s="35"/>
      <c r="K411" s="35"/>
      <c r="L411" s="38"/>
      <c r="M411" s="203"/>
      <c r="N411" s="204"/>
      <c r="O411" s="70"/>
      <c r="P411" s="70"/>
      <c r="Q411" s="70"/>
      <c r="R411" s="70"/>
      <c r="S411" s="70"/>
      <c r="T411" s="71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T411" s="16" t="s">
        <v>141</v>
      </c>
      <c r="AU411" s="16" t="s">
        <v>84</v>
      </c>
    </row>
    <row r="412" spans="1:65" s="2" customFormat="1" ht="18">
      <c r="A412" s="33"/>
      <c r="B412" s="34"/>
      <c r="C412" s="35"/>
      <c r="D412" s="200" t="s">
        <v>142</v>
      </c>
      <c r="E412" s="35"/>
      <c r="F412" s="205" t="s">
        <v>2455</v>
      </c>
      <c r="G412" s="35"/>
      <c r="H412" s="35"/>
      <c r="I412" s="202"/>
      <c r="J412" s="35"/>
      <c r="K412" s="35"/>
      <c r="L412" s="38"/>
      <c r="M412" s="203"/>
      <c r="N412" s="204"/>
      <c r="O412" s="70"/>
      <c r="P412" s="70"/>
      <c r="Q412" s="70"/>
      <c r="R412" s="70"/>
      <c r="S412" s="70"/>
      <c r="T412" s="71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T412" s="16" t="s">
        <v>142</v>
      </c>
      <c r="AU412" s="16" t="s">
        <v>84</v>
      </c>
    </row>
    <row r="413" spans="1:65" s="2" customFormat="1" ht="16.5" customHeight="1">
      <c r="A413" s="33"/>
      <c r="B413" s="34"/>
      <c r="C413" s="186" t="s">
        <v>603</v>
      </c>
      <c r="D413" s="186" t="s">
        <v>135</v>
      </c>
      <c r="E413" s="187" t="s">
        <v>2466</v>
      </c>
      <c r="F413" s="188" t="s">
        <v>2467</v>
      </c>
      <c r="G413" s="189" t="s">
        <v>237</v>
      </c>
      <c r="H413" s="190">
        <v>35</v>
      </c>
      <c r="I413" s="191"/>
      <c r="J413" s="192">
        <f>ROUND(I413*H413,2)</f>
        <v>0</v>
      </c>
      <c r="K413" s="193"/>
      <c r="L413" s="38"/>
      <c r="M413" s="194" t="s">
        <v>1</v>
      </c>
      <c r="N413" s="195" t="s">
        <v>42</v>
      </c>
      <c r="O413" s="70"/>
      <c r="P413" s="196">
        <f>O413*H413</f>
        <v>0</v>
      </c>
      <c r="Q413" s="196">
        <v>0</v>
      </c>
      <c r="R413" s="196">
        <f>Q413*H413</f>
        <v>0</v>
      </c>
      <c r="S413" s="196">
        <v>0</v>
      </c>
      <c r="T413" s="197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98" t="s">
        <v>153</v>
      </c>
      <c r="AT413" s="198" t="s">
        <v>135</v>
      </c>
      <c r="AU413" s="198" t="s">
        <v>84</v>
      </c>
      <c r="AY413" s="16" t="s">
        <v>132</v>
      </c>
      <c r="BE413" s="199">
        <f>IF(N413="základní",J413,0)</f>
        <v>0</v>
      </c>
      <c r="BF413" s="199">
        <f>IF(N413="snížená",J413,0)</f>
        <v>0</v>
      </c>
      <c r="BG413" s="199">
        <f>IF(N413="zákl. přenesená",J413,0)</f>
        <v>0</v>
      </c>
      <c r="BH413" s="199">
        <f>IF(N413="sníž. přenesená",J413,0)</f>
        <v>0</v>
      </c>
      <c r="BI413" s="199">
        <f>IF(N413="nulová",J413,0)</f>
        <v>0</v>
      </c>
      <c r="BJ413" s="16" t="s">
        <v>84</v>
      </c>
      <c r="BK413" s="199">
        <f>ROUND(I413*H413,2)</f>
        <v>0</v>
      </c>
      <c r="BL413" s="16" t="s">
        <v>153</v>
      </c>
      <c r="BM413" s="198" t="s">
        <v>612</v>
      </c>
    </row>
    <row r="414" spans="1:65" s="2" customFormat="1" ht="10">
      <c r="A414" s="33"/>
      <c r="B414" s="34"/>
      <c r="C414" s="35"/>
      <c r="D414" s="200" t="s">
        <v>141</v>
      </c>
      <c r="E414" s="35"/>
      <c r="F414" s="201" t="s">
        <v>2467</v>
      </c>
      <c r="G414" s="35"/>
      <c r="H414" s="35"/>
      <c r="I414" s="202"/>
      <c r="J414" s="35"/>
      <c r="K414" s="35"/>
      <c r="L414" s="38"/>
      <c r="M414" s="203"/>
      <c r="N414" s="204"/>
      <c r="O414" s="70"/>
      <c r="P414" s="70"/>
      <c r="Q414" s="70"/>
      <c r="R414" s="70"/>
      <c r="S414" s="70"/>
      <c r="T414" s="71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T414" s="16" t="s">
        <v>141</v>
      </c>
      <c r="AU414" s="16" t="s">
        <v>84</v>
      </c>
    </row>
    <row r="415" spans="1:65" s="2" customFormat="1" ht="18">
      <c r="A415" s="33"/>
      <c r="B415" s="34"/>
      <c r="C415" s="35"/>
      <c r="D415" s="200" t="s">
        <v>142</v>
      </c>
      <c r="E415" s="35"/>
      <c r="F415" s="205" t="s">
        <v>2468</v>
      </c>
      <c r="G415" s="35"/>
      <c r="H415" s="35"/>
      <c r="I415" s="202"/>
      <c r="J415" s="35"/>
      <c r="K415" s="35"/>
      <c r="L415" s="38"/>
      <c r="M415" s="203"/>
      <c r="N415" s="204"/>
      <c r="O415" s="70"/>
      <c r="P415" s="70"/>
      <c r="Q415" s="70"/>
      <c r="R415" s="70"/>
      <c r="S415" s="70"/>
      <c r="T415" s="71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T415" s="16" t="s">
        <v>142</v>
      </c>
      <c r="AU415" s="16" t="s">
        <v>84</v>
      </c>
    </row>
    <row r="416" spans="1:65" s="2" customFormat="1" ht="16.5" customHeight="1">
      <c r="A416" s="33"/>
      <c r="B416" s="34"/>
      <c r="C416" s="186" t="s">
        <v>402</v>
      </c>
      <c r="D416" s="186" t="s">
        <v>135</v>
      </c>
      <c r="E416" s="187" t="s">
        <v>2469</v>
      </c>
      <c r="F416" s="188" t="s">
        <v>2470</v>
      </c>
      <c r="G416" s="189" t="s">
        <v>237</v>
      </c>
      <c r="H416" s="190">
        <v>113</v>
      </c>
      <c r="I416" s="191"/>
      <c r="J416" s="192">
        <f>ROUND(I416*H416,2)</f>
        <v>0</v>
      </c>
      <c r="K416" s="193"/>
      <c r="L416" s="38"/>
      <c r="M416" s="194" t="s">
        <v>1</v>
      </c>
      <c r="N416" s="195" t="s">
        <v>42</v>
      </c>
      <c r="O416" s="70"/>
      <c r="P416" s="196">
        <f>O416*H416</f>
        <v>0</v>
      </c>
      <c r="Q416" s="196">
        <v>0</v>
      </c>
      <c r="R416" s="196">
        <f>Q416*H416</f>
        <v>0</v>
      </c>
      <c r="S416" s="196">
        <v>0</v>
      </c>
      <c r="T416" s="197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98" t="s">
        <v>153</v>
      </c>
      <c r="AT416" s="198" t="s">
        <v>135</v>
      </c>
      <c r="AU416" s="198" t="s">
        <v>84</v>
      </c>
      <c r="AY416" s="16" t="s">
        <v>132</v>
      </c>
      <c r="BE416" s="199">
        <f>IF(N416="základní",J416,0)</f>
        <v>0</v>
      </c>
      <c r="BF416" s="199">
        <f>IF(N416="snížená",J416,0)</f>
        <v>0</v>
      </c>
      <c r="BG416" s="199">
        <f>IF(N416="zákl. přenesená",J416,0)</f>
        <v>0</v>
      </c>
      <c r="BH416" s="199">
        <f>IF(N416="sníž. přenesená",J416,0)</f>
        <v>0</v>
      </c>
      <c r="BI416" s="199">
        <f>IF(N416="nulová",J416,0)</f>
        <v>0</v>
      </c>
      <c r="BJ416" s="16" t="s">
        <v>84</v>
      </c>
      <c r="BK416" s="199">
        <f>ROUND(I416*H416,2)</f>
        <v>0</v>
      </c>
      <c r="BL416" s="16" t="s">
        <v>153</v>
      </c>
      <c r="BM416" s="198" t="s">
        <v>616</v>
      </c>
    </row>
    <row r="417" spans="1:65" s="2" customFormat="1" ht="10">
      <c r="A417" s="33"/>
      <c r="B417" s="34"/>
      <c r="C417" s="35"/>
      <c r="D417" s="200" t="s">
        <v>141</v>
      </c>
      <c r="E417" s="35"/>
      <c r="F417" s="201" t="s">
        <v>2470</v>
      </c>
      <c r="G417" s="35"/>
      <c r="H417" s="35"/>
      <c r="I417" s="202"/>
      <c r="J417" s="35"/>
      <c r="K417" s="35"/>
      <c r="L417" s="38"/>
      <c r="M417" s="203"/>
      <c r="N417" s="204"/>
      <c r="O417" s="70"/>
      <c r="P417" s="70"/>
      <c r="Q417" s="70"/>
      <c r="R417" s="70"/>
      <c r="S417" s="70"/>
      <c r="T417" s="71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T417" s="16" t="s">
        <v>141</v>
      </c>
      <c r="AU417" s="16" t="s">
        <v>84</v>
      </c>
    </row>
    <row r="418" spans="1:65" s="2" customFormat="1" ht="18">
      <c r="A418" s="33"/>
      <c r="B418" s="34"/>
      <c r="C418" s="35"/>
      <c r="D418" s="200" t="s">
        <v>142</v>
      </c>
      <c r="E418" s="35"/>
      <c r="F418" s="205" t="s">
        <v>2455</v>
      </c>
      <c r="G418" s="35"/>
      <c r="H418" s="35"/>
      <c r="I418" s="202"/>
      <c r="J418" s="35"/>
      <c r="K418" s="35"/>
      <c r="L418" s="38"/>
      <c r="M418" s="203"/>
      <c r="N418" s="204"/>
      <c r="O418" s="70"/>
      <c r="P418" s="70"/>
      <c r="Q418" s="70"/>
      <c r="R418" s="70"/>
      <c r="S418" s="70"/>
      <c r="T418" s="71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T418" s="16" t="s">
        <v>142</v>
      </c>
      <c r="AU418" s="16" t="s">
        <v>84</v>
      </c>
    </row>
    <row r="419" spans="1:65" s="2" customFormat="1" ht="16.5" customHeight="1">
      <c r="A419" s="33"/>
      <c r="B419" s="34"/>
      <c r="C419" s="186" t="s">
        <v>613</v>
      </c>
      <c r="D419" s="186" t="s">
        <v>135</v>
      </c>
      <c r="E419" s="187" t="s">
        <v>2471</v>
      </c>
      <c r="F419" s="188" t="s">
        <v>2472</v>
      </c>
      <c r="G419" s="189" t="s">
        <v>237</v>
      </c>
      <c r="H419" s="190">
        <v>48</v>
      </c>
      <c r="I419" s="191"/>
      <c r="J419" s="192">
        <f>ROUND(I419*H419,2)</f>
        <v>0</v>
      </c>
      <c r="K419" s="193"/>
      <c r="L419" s="38"/>
      <c r="M419" s="194" t="s">
        <v>1</v>
      </c>
      <c r="N419" s="195" t="s">
        <v>42</v>
      </c>
      <c r="O419" s="70"/>
      <c r="P419" s="196">
        <f>O419*H419</f>
        <v>0</v>
      </c>
      <c r="Q419" s="196">
        <v>0</v>
      </c>
      <c r="R419" s="196">
        <f>Q419*H419</f>
        <v>0</v>
      </c>
      <c r="S419" s="196">
        <v>0</v>
      </c>
      <c r="T419" s="197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98" t="s">
        <v>153</v>
      </c>
      <c r="AT419" s="198" t="s">
        <v>135</v>
      </c>
      <c r="AU419" s="198" t="s">
        <v>84</v>
      </c>
      <c r="AY419" s="16" t="s">
        <v>132</v>
      </c>
      <c r="BE419" s="199">
        <f>IF(N419="základní",J419,0)</f>
        <v>0</v>
      </c>
      <c r="BF419" s="199">
        <f>IF(N419="snížená",J419,0)</f>
        <v>0</v>
      </c>
      <c r="BG419" s="199">
        <f>IF(N419="zákl. přenesená",J419,0)</f>
        <v>0</v>
      </c>
      <c r="BH419" s="199">
        <f>IF(N419="sníž. přenesená",J419,0)</f>
        <v>0</v>
      </c>
      <c r="BI419" s="199">
        <f>IF(N419="nulová",J419,0)</f>
        <v>0</v>
      </c>
      <c r="BJ419" s="16" t="s">
        <v>84</v>
      </c>
      <c r="BK419" s="199">
        <f>ROUND(I419*H419,2)</f>
        <v>0</v>
      </c>
      <c r="BL419" s="16" t="s">
        <v>153</v>
      </c>
      <c r="BM419" s="198" t="s">
        <v>619</v>
      </c>
    </row>
    <row r="420" spans="1:65" s="2" customFormat="1" ht="10">
      <c r="A420" s="33"/>
      <c r="B420" s="34"/>
      <c r="C420" s="35"/>
      <c r="D420" s="200" t="s">
        <v>141</v>
      </c>
      <c r="E420" s="35"/>
      <c r="F420" s="201" t="s">
        <v>2472</v>
      </c>
      <c r="G420" s="35"/>
      <c r="H420" s="35"/>
      <c r="I420" s="202"/>
      <c r="J420" s="35"/>
      <c r="K420" s="35"/>
      <c r="L420" s="38"/>
      <c r="M420" s="203"/>
      <c r="N420" s="204"/>
      <c r="O420" s="70"/>
      <c r="P420" s="70"/>
      <c r="Q420" s="70"/>
      <c r="R420" s="70"/>
      <c r="S420" s="70"/>
      <c r="T420" s="71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T420" s="16" t="s">
        <v>141</v>
      </c>
      <c r="AU420" s="16" t="s">
        <v>84</v>
      </c>
    </row>
    <row r="421" spans="1:65" s="2" customFormat="1" ht="18">
      <c r="A421" s="33"/>
      <c r="B421" s="34"/>
      <c r="C421" s="35"/>
      <c r="D421" s="200" t="s">
        <v>142</v>
      </c>
      <c r="E421" s="35"/>
      <c r="F421" s="205" t="s">
        <v>2473</v>
      </c>
      <c r="G421" s="35"/>
      <c r="H421" s="35"/>
      <c r="I421" s="202"/>
      <c r="J421" s="35"/>
      <c r="K421" s="35"/>
      <c r="L421" s="38"/>
      <c r="M421" s="203"/>
      <c r="N421" s="204"/>
      <c r="O421" s="70"/>
      <c r="P421" s="70"/>
      <c r="Q421" s="70"/>
      <c r="R421" s="70"/>
      <c r="S421" s="70"/>
      <c r="T421" s="71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16" t="s">
        <v>142</v>
      </c>
      <c r="AU421" s="16" t="s">
        <v>84</v>
      </c>
    </row>
    <row r="422" spans="1:65" s="2" customFormat="1" ht="24.15" customHeight="1">
      <c r="A422" s="33"/>
      <c r="B422" s="34"/>
      <c r="C422" s="186" t="s">
        <v>408</v>
      </c>
      <c r="D422" s="186" t="s">
        <v>135</v>
      </c>
      <c r="E422" s="187" t="s">
        <v>2474</v>
      </c>
      <c r="F422" s="188" t="s">
        <v>2475</v>
      </c>
      <c r="G422" s="189" t="s">
        <v>237</v>
      </c>
      <c r="H422" s="190">
        <v>1</v>
      </c>
      <c r="I422" s="191"/>
      <c r="J422" s="192">
        <f>ROUND(I422*H422,2)</f>
        <v>0</v>
      </c>
      <c r="K422" s="193"/>
      <c r="L422" s="38"/>
      <c r="M422" s="194" t="s">
        <v>1</v>
      </c>
      <c r="N422" s="195" t="s">
        <v>42</v>
      </c>
      <c r="O422" s="70"/>
      <c r="P422" s="196">
        <f>O422*H422</f>
        <v>0</v>
      </c>
      <c r="Q422" s="196">
        <v>0</v>
      </c>
      <c r="R422" s="196">
        <f>Q422*H422</f>
        <v>0</v>
      </c>
      <c r="S422" s="196">
        <v>0</v>
      </c>
      <c r="T422" s="197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198" t="s">
        <v>153</v>
      </c>
      <c r="AT422" s="198" t="s">
        <v>135</v>
      </c>
      <c r="AU422" s="198" t="s">
        <v>84</v>
      </c>
      <c r="AY422" s="16" t="s">
        <v>132</v>
      </c>
      <c r="BE422" s="199">
        <f>IF(N422="základní",J422,0)</f>
        <v>0</v>
      </c>
      <c r="BF422" s="199">
        <f>IF(N422="snížená",J422,0)</f>
        <v>0</v>
      </c>
      <c r="BG422" s="199">
        <f>IF(N422="zákl. přenesená",J422,0)</f>
        <v>0</v>
      </c>
      <c r="BH422" s="199">
        <f>IF(N422="sníž. přenesená",J422,0)</f>
        <v>0</v>
      </c>
      <c r="BI422" s="199">
        <f>IF(N422="nulová",J422,0)</f>
        <v>0</v>
      </c>
      <c r="BJ422" s="16" t="s">
        <v>84</v>
      </c>
      <c r="BK422" s="199">
        <f>ROUND(I422*H422,2)</f>
        <v>0</v>
      </c>
      <c r="BL422" s="16" t="s">
        <v>153</v>
      </c>
      <c r="BM422" s="198" t="s">
        <v>623</v>
      </c>
    </row>
    <row r="423" spans="1:65" s="2" customFormat="1" ht="10">
      <c r="A423" s="33"/>
      <c r="B423" s="34"/>
      <c r="C423" s="35"/>
      <c r="D423" s="200" t="s">
        <v>141</v>
      </c>
      <c r="E423" s="35"/>
      <c r="F423" s="201" t="s">
        <v>2475</v>
      </c>
      <c r="G423" s="35"/>
      <c r="H423" s="35"/>
      <c r="I423" s="202"/>
      <c r="J423" s="35"/>
      <c r="K423" s="35"/>
      <c r="L423" s="38"/>
      <c r="M423" s="203"/>
      <c r="N423" s="204"/>
      <c r="O423" s="70"/>
      <c r="P423" s="70"/>
      <c r="Q423" s="70"/>
      <c r="R423" s="70"/>
      <c r="S423" s="70"/>
      <c r="T423" s="71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T423" s="16" t="s">
        <v>141</v>
      </c>
      <c r="AU423" s="16" t="s">
        <v>84</v>
      </c>
    </row>
    <row r="424" spans="1:65" s="2" customFormat="1" ht="18">
      <c r="A424" s="33"/>
      <c r="B424" s="34"/>
      <c r="C424" s="35"/>
      <c r="D424" s="200" t="s">
        <v>142</v>
      </c>
      <c r="E424" s="35"/>
      <c r="F424" s="205" t="s">
        <v>1947</v>
      </c>
      <c r="G424" s="35"/>
      <c r="H424" s="35"/>
      <c r="I424" s="202"/>
      <c r="J424" s="35"/>
      <c r="K424" s="35"/>
      <c r="L424" s="38"/>
      <c r="M424" s="203"/>
      <c r="N424" s="204"/>
      <c r="O424" s="70"/>
      <c r="P424" s="70"/>
      <c r="Q424" s="70"/>
      <c r="R424" s="70"/>
      <c r="S424" s="70"/>
      <c r="T424" s="71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6" t="s">
        <v>142</v>
      </c>
      <c r="AU424" s="16" t="s">
        <v>84</v>
      </c>
    </row>
    <row r="425" spans="1:65" s="2" customFormat="1" ht="16.5" customHeight="1">
      <c r="A425" s="33"/>
      <c r="B425" s="34"/>
      <c r="C425" s="186" t="s">
        <v>620</v>
      </c>
      <c r="D425" s="186" t="s">
        <v>135</v>
      </c>
      <c r="E425" s="187" t="s">
        <v>2476</v>
      </c>
      <c r="F425" s="188" t="s">
        <v>2477</v>
      </c>
      <c r="G425" s="189" t="s">
        <v>237</v>
      </c>
      <c r="H425" s="190">
        <v>1</v>
      </c>
      <c r="I425" s="191"/>
      <c r="J425" s="192">
        <f>ROUND(I425*H425,2)</f>
        <v>0</v>
      </c>
      <c r="K425" s="193"/>
      <c r="L425" s="38"/>
      <c r="M425" s="194" t="s">
        <v>1</v>
      </c>
      <c r="N425" s="195" t="s">
        <v>42</v>
      </c>
      <c r="O425" s="70"/>
      <c r="P425" s="196">
        <f>O425*H425</f>
        <v>0</v>
      </c>
      <c r="Q425" s="196">
        <v>0</v>
      </c>
      <c r="R425" s="196">
        <f>Q425*H425</f>
        <v>0</v>
      </c>
      <c r="S425" s="196">
        <v>0</v>
      </c>
      <c r="T425" s="197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98" t="s">
        <v>153</v>
      </c>
      <c r="AT425" s="198" t="s">
        <v>135</v>
      </c>
      <c r="AU425" s="198" t="s">
        <v>84</v>
      </c>
      <c r="AY425" s="16" t="s">
        <v>132</v>
      </c>
      <c r="BE425" s="199">
        <f>IF(N425="základní",J425,0)</f>
        <v>0</v>
      </c>
      <c r="BF425" s="199">
        <f>IF(N425="snížená",J425,0)</f>
        <v>0</v>
      </c>
      <c r="BG425" s="199">
        <f>IF(N425="zákl. přenesená",J425,0)</f>
        <v>0</v>
      </c>
      <c r="BH425" s="199">
        <f>IF(N425="sníž. přenesená",J425,0)</f>
        <v>0</v>
      </c>
      <c r="BI425" s="199">
        <f>IF(N425="nulová",J425,0)</f>
        <v>0</v>
      </c>
      <c r="BJ425" s="16" t="s">
        <v>84</v>
      </c>
      <c r="BK425" s="199">
        <f>ROUND(I425*H425,2)</f>
        <v>0</v>
      </c>
      <c r="BL425" s="16" t="s">
        <v>153</v>
      </c>
      <c r="BM425" s="198" t="s">
        <v>626</v>
      </c>
    </row>
    <row r="426" spans="1:65" s="2" customFormat="1" ht="10">
      <c r="A426" s="33"/>
      <c r="B426" s="34"/>
      <c r="C426" s="35"/>
      <c r="D426" s="200" t="s">
        <v>141</v>
      </c>
      <c r="E426" s="35"/>
      <c r="F426" s="201" t="s">
        <v>2477</v>
      </c>
      <c r="G426" s="35"/>
      <c r="H426" s="35"/>
      <c r="I426" s="202"/>
      <c r="J426" s="35"/>
      <c r="K426" s="35"/>
      <c r="L426" s="38"/>
      <c r="M426" s="203"/>
      <c r="N426" s="204"/>
      <c r="O426" s="70"/>
      <c r="P426" s="70"/>
      <c r="Q426" s="70"/>
      <c r="R426" s="70"/>
      <c r="S426" s="70"/>
      <c r="T426" s="71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T426" s="16" t="s">
        <v>141</v>
      </c>
      <c r="AU426" s="16" t="s">
        <v>84</v>
      </c>
    </row>
    <row r="427" spans="1:65" s="2" customFormat="1" ht="18">
      <c r="A427" s="33"/>
      <c r="B427" s="34"/>
      <c r="C427" s="35"/>
      <c r="D427" s="200" t="s">
        <v>142</v>
      </c>
      <c r="E427" s="35"/>
      <c r="F427" s="205" t="s">
        <v>2478</v>
      </c>
      <c r="G427" s="35"/>
      <c r="H427" s="35"/>
      <c r="I427" s="202"/>
      <c r="J427" s="35"/>
      <c r="K427" s="35"/>
      <c r="L427" s="38"/>
      <c r="M427" s="203"/>
      <c r="N427" s="204"/>
      <c r="O427" s="70"/>
      <c r="P427" s="70"/>
      <c r="Q427" s="70"/>
      <c r="R427" s="70"/>
      <c r="S427" s="70"/>
      <c r="T427" s="71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6" t="s">
        <v>142</v>
      </c>
      <c r="AU427" s="16" t="s">
        <v>84</v>
      </c>
    </row>
    <row r="428" spans="1:65" s="2" customFormat="1" ht="16.5" customHeight="1">
      <c r="A428" s="33"/>
      <c r="B428" s="34"/>
      <c r="C428" s="186" t="s">
        <v>412</v>
      </c>
      <c r="D428" s="186" t="s">
        <v>135</v>
      </c>
      <c r="E428" s="187" t="s">
        <v>2479</v>
      </c>
      <c r="F428" s="188" t="s">
        <v>2480</v>
      </c>
      <c r="G428" s="189" t="s">
        <v>237</v>
      </c>
      <c r="H428" s="190">
        <v>10</v>
      </c>
      <c r="I428" s="191"/>
      <c r="J428" s="192">
        <f>ROUND(I428*H428,2)</f>
        <v>0</v>
      </c>
      <c r="K428" s="193"/>
      <c r="L428" s="38"/>
      <c r="M428" s="194" t="s">
        <v>1</v>
      </c>
      <c r="N428" s="195" t="s">
        <v>42</v>
      </c>
      <c r="O428" s="70"/>
      <c r="P428" s="196">
        <f>O428*H428</f>
        <v>0</v>
      </c>
      <c r="Q428" s="196">
        <v>0</v>
      </c>
      <c r="R428" s="196">
        <f>Q428*H428</f>
        <v>0</v>
      </c>
      <c r="S428" s="196">
        <v>0</v>
      </c>
      <c r="T428" s="197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98" t="s">
        <v>153</v>
      </c>
      <c r="AT428" s="198" t="s">
        <v>135</v>
      </c>
      <c r="AU428" s="198" t="s">
        <v>84</v>
      </c>
      <c r="AY428" s="16" t="s">
        <v>132</v>
      </c>
      <c r="BE428" s="199">
        <f>IF(N428="základní",J428,0)</f>
        <v>0</v>
      </c>
      <c r="BF428" s="199">
        <f>IF(N428="snížená",J428,0)</f>
        <v>0</v>
      </c>
      <c r="BG428" s="199">
        <f>IF(N428="zákl. přenesená",J428,0)</f>
        <v>0</v>
      </c>
      <c r="BH428" s="199">
        <f>IF(N428="sníž. přenesená",J428,0)</f>
        <v>0</v>
      </c>
      <c r="BI428" s="199">
        <f>IF(N428="nulová",J428,0)</f>
        <v>0</v>
      </c>
      <c r="BJ428" s="16" t="s">
        <v>84</v>
      </c>
      <c r="BK428" s="199">
        <f>ROUND(I428*H428,2)</f>
        <v>0</v>
      </c>
      <c r="BL428" s="16" t="s">
        <v>153</v>
      </c>
      <c r="BM428" s="198" t="s">
        <v>631</v>
      </c>
    </row>
    <row r="429" spans="1:65" s="2" customFormat="1" ht="10">
      <c r="A429" s="33"/>
      <c r="B429" s="34"/>
      <c r="C429" s="35"/>
      <c r="D429" s="200" t="s">
        <v>141</v>
      </c>
      <c r="E429" s="35"/>
      <c r="F429" s="201" t="s">
        <v>2480</v>
      </c>
      <c r="G429" s="35"/>
      <c r="H429" s="35"/>
      <c r="I429" s="202"/>
      <c r="J429" s="35"/>
      <c r="K429" s="35"/>
      <c r="L429" s="38"/>
      <c r="M429" s="203"/>
      <c r="N429" s="204"/>
      <c r="O429" s="70"/>
      <c r="P429" s="70"/>
      <c r="Q429" s="70"/>
      <c r="R429" s="70"/>
      <c r="S429" s="70"/>
      <c r="T429" s="71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T429" s="16" t="s">
        <v>141</v>
      </c>
      <c r="AU429" s="16" t="s">
        <v>84</v>
      </c>
    </row>
    <row r="430" spans="1:65" s="2" customFormat="1" ht="18">
      <c r="A430" s="33"/>
      <c r="B430" s="34"/>
      <c r="C430" s="35"/>
      <c r="D430" s="200" t="s">
        <v>142</v>
      </c>
      <c r="E430" s="35"/>
      <c r="F430" s="205" t="s">
        <v>2481</v>
      </c>
      <c r="G430" s="35"/>
      <c r="H430" s="35"/>
      <c r="I430" s="202"/>
      <c r="J430" s="35"/>
      <c r="K430" s="35"/>
      <c r="L430" s="38"/>
      <c r="M430" s="203"/>
      <c r="N430" s="204"/>
      <c r="O430" s="70"/>
      <c r="P430" s="70"/>
      <c r="Q430" s="70"/>
      <c r="R430" s="70"/>
      <c r="S430" s="70"/>
      <c r="T430" s="71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T430" s="16" t="s">
        <v>142</v>
      </c>
      <c r="AU430" s="16" t="s">
        <v>84</v>
      </c>
    </row>
    <row r="431" spans="1:65" s="2" customFormat="1" ht="16.5" customHeight="1">
      <c r="A431" s="33"/>
      <c r="B431" s="34"/>
      <c r="C431" s="186" t="s">
        <v>628</v>
      </c>
      <c r="D431" s="186" t="s">
        <v>135</v>
      </c>
      <c r="E431" s="187" t="s">
        <v>2482</v>
      </c>
      <c r="F431" s="188" t="s">
        <v>2483</v>
      </c>
      <c r="G431" s="189" t="s">
        <v>237</v>
      </c>
      <c r="H431" s="190">
        <v>22</v>
      </c>
      <c r="I431" s="191"/>
      <c r="J431" s="192">
        <f>ROUND(I431*H431,2)</f>
        <v>0</v>
      </c>
      <c r="K431" s="193"/>
      <c r="L431" s="38"/>
      <c r="M431" s="194" t="s">
        <v>1</v>
      </c>
      <c r="N431" s="195" t="s">
        <v>42</v>
      </c>
      <c r="O431" s="70"/>
      <c r="P431" s="196">
        <f>O431*H431</f>
        <v>0</v>
      </c>
      <c r="Q431" s="196">
        <v>0</v>
      </c>
      <c r="R431" s="196">
        <f>Q431*H431</f>
        <v>0</v>
      </c>
      <c r="S431" s="196">
        <v>0</v>
      </c>
      <c r="T431" s="197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98" t="s">
        <v>153</v>
      </c>
      <c r="AT431" s="198" t="s">
        <v>135</v>
      </c>
      <c r="AU431" s="198" t="s">
        <v>84</v>
      </c>
      <c r="AY431" s="16" t="s">
        <v>132</v>
      </c>
      <c r="BE431" s="199">
        <f>IF(N431="základní",J431,0)</f>
        <v>0</v>
      </c>
      <c r="BF431" s="199">
        <f>IF(N431="snížená",J431,0)</f>
        <v>0</v>
      </c>
      <c r="BG431" s="199">
        <f>IF(N431="zákl. přenesená",J431,0)</f>
        <v>0</v>
      </c>
      <c r="BH431" s="199">
        <f>IF(N431="sníž. přenesená",J431,0)</f>
        <v>0</v>
      </c>
      <c r="BI431" s="199">
        <f>IF(N431="nulová",J431,0)</f>
        <v>0</v>
      </c>
      <c r="BJ431" s="16" t="s">
        <v>84</v>
      </c>
      <c r="BK431" s="199">
        <f>ROUND(I431*H431,2)</f>
        <v>0</v>
      </c>
      <c r="BL431" s="16" t="s">
        <v>153</v>
      </c>
      <c r="BM431" s="198" t="s">
        <v>636</v>
      </c>
    </row>
    <row r="432" spans="1:65" s="2" customFormat="1" ht="10">
      <c r="A432" s="33"/>
      <c r="B432" s="34"/>
      <c r="C432" s="35"/>
      <c r="D432" s="200" t="s">
        <v>141</v>
      </c>
      <c r="E432" s="35"/>
      <c r="F432" s="201" t="s">
        <v>2483</v>
      </c>
      <c r="G432" s="35"/>
      <c r="H432" s="35"/>
      <c r="I432" s="202"/>
      <c r="J432" s="35"/>
      <c r="K432" s="35"/>
      <c r="L432" s="38"/>
      <c r="M432" s="203"/>
      <c r="N432" s="204"/>
      <c r="O432" s="70"/>
      <c r="P432" s="70"/>
      <c r="Q432" s="70"/>
      <c r="R432" s="70"/>
      <c r="S432" s="70"/>
      <c r="T432" s="71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T432" s="16" t="s">
        <v>141</v>
      </c>
      <c r="AU432" s="16" t="s">
        <v>84</v>
      </c>
    </row>
    <row r="433" spans="1:65" s="2" customFormat="1" ht="18">
      <c r="A433" s="33"/>
      <c r="B433" s="34"/>
      <c r="C433" s="35"/>
      <c r="D433" s="200" t="s">
        <v>142</v>
      </c>
      <c r="E433" s="35"/>
      <c r="F433" s="205" t="s">
        <v>2484</v>
      </c>
      <c r="G433" s="35"/>
      <c r="H433" s="35"/>
      <c r="I433" s="202"/>
      <c r="J433" s="35"/>
      <c r="K433" s="35"/>
      <c r="L433" s="38"/>
      <c r="M433" s="203"/>
      <c r="N433" s="204"/>
      <c r="O433" s="70"/>
      <c r="P433" s="70"/>
      <c r="Q433" s="70"/>
      <c r="R433" s="70"/>
      <c r="S433" s="70"/>
      <c r="T433" s="71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T433" s="16" t="s">
        <v>142</v>
      </c>
      <c r="AU433" s="16" t="s">
        <v>84</v>
      </c>
    </row>
    <row r="434" spans="1:65" s="2" customFormat="1" ht="16.5" customHeight="1">
      <c r="A434" s="33"/>
      <c r="B434" s="34"/>
      <c r="C434" s="186" t="s">
        <v>416</v>
      </c>
      <c r="D434" s="186" t="s">
        <v>135</v>
      </c>
      <c r="E434" s="187" t="s">
        <v>2485</v>
      </c>
      <c r="F434" s="188" t="s">
        <v>2486</v>
      </c>
      <c r="G434" s="189" t="s">
        <v>237</v>
      </c>
      <c r="H434" s="190">
        <v>35</v>
      </c>
      <c r="I434" s="191"/>
      <c r="J434" s="192">
        <f>ROUND(I434*H434,2)</f>
        <v>0</v>
      </c>
      <c r="K434" s="193"/>
      <c r="L434" s="38"/>
      <c r="M434" s="194" t="s">
        <v>1</v>
      </c>
      <c r="N434" s="195" t="s">
        <v>42</v>
      </c>
      <c r="O434" s="70"/>
      <c r="P434" s="196">
        <f>O434*H434</f>
        <v>0</v>
      </c>
      <c r="Q434" s="196">
        <v>0</v>
      </c>
      <c r="R434" s="196">
        <f>Q434*H434</f>
        <v>0</v>
      </c>
      <c r="S434" s="196">
        <v>0</v>
      </c>
      <c r="T434" s="197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98" t="s">
        <v>153</v>
      </c>
      <c r="AT434" s="198" t="s">
        <v>135</v>
      </c>
      <c r="AU434" s="198" t="s">
        <v>84</v>
      </c>
      <c r="AY434" s="16" t="s">
        <v>132</v>
      </c>
      <c r="BE434" s="199">
        <f>IF(N434="základní",J434,0)</f>
        <v>0</v>
      </c>
      <c r="BF434" s="199">
        <f>IF(N434="snížená",J434,0)</f>
        <v>0</v>
      </c>
      <c r="BG434" s="199">
        <f>IF(N434="zákl. přenesená",J434,0)</f>
        <v>0</v>
      </c>
      <c r="BH434" s="199">
        <f>IF(N434="sníž. přenesená",J434,0)</f>
        <v>0</v>
      </c>
      <c r="BI434" s="199">
        <f>IF(N434="nulová",J434,0)</f>
        <v>0</v>
      </c>
      <c r="BJ434" s="16" t="s">
        <v>84</v>
      </c>
      <c r="BK434" s="199">
        <f>ROUND(I434*H434,2)</f>
        <v>0</v>
      </c>
      <c r="BL434" s="16" t="s">
        <v>153</v>
      </c>
      <c r="BM434" s="198" t="s">
        <v>648</v>
      </c>
    </row>
    <row r="435" spans="1:65" s="2" customFormat="1" ht="10">
      <c r="A435" s="33"/>
      <c r="B435" s="34"/>
      <c r="C435" s="35"/>
      <c r="D435" s="200" t="s">
        <v>141</v>
      </c>
      <c r="E435" s="35"/>
      <c r="F435" s="201" t="s">
        <v>2486</v>
      </c>
      <c r="G435" s="35"/>
      <c r="H435" s="35"/>
      <c r="I435" s="202"/>
      <c r="J435" s="35"/>
      <c r="K435" s="35"/>
      <c r="L435" s="38"/>
      <c r="M435" s="203"/>
      <c r="N435" s="204"/>
      <c r="O435" s="70"/>
      <c r="P435" s="70"/>
      <c r="Q435" s="70"/>
      <c r="R435" s="70"/>
      <c r="S435" s="70"/>
      <c r="T435" s="71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T435" s="16" t="s">
        <v>141</v>
      </c>
      <c r="AU435" s="16" t="s">
        <v>84</v>
      </c>
    </row>
    <row r="436" spans="1:65" s="2" customFormat="1" ht="16.5" customHeight="1">
      <c r="A436" s="33"/>
      <c r="B436" s="34"/>
      <c r="C436" s="186" t="s">
        <v>645</v>
      </c>
      <c r="D436" s="186" t="s">
        <v>135</v>
      </c>
      <c r="E436" s="187" t="s">
        <v>2487</v>
      </c>
      <c r="F436" s="188" t="s">
        <v>2488</v>
      </c>
      <c r="G436" s="189" t="s">
        <v>237</v>
      </c>
      <c r="H436" s="190">
        <v>19</v>
      </c>
      <c r="I436" s="191"/>
      <c r="J436" s="192">
        <f>ROUND(I436*H436,2)</f>
        <v>0</v>
      </c>
      <c r="K436" s="193"/>
      <c r="L436" s="38"/>
      <c r="M436" s="194" t="s">
        <v>1</v>
      </c>
      <c r="N436" s="195" t="s">
        <v>42</v>
      </c>
      <c r="O436" s="70"/>
      <c r="P436" s="196">
        <f>O436*H436</f>
        <v>0</v>
      </c>
      <c r="Q436" s="196">
        <v>0</v>
      </c>
      <c r="R436" s="196">
        <f>Q436*H436</f>
        <v>0</v>
      </c>
      <c r="S436" s="196">
        <v>0</v>
      </c>
      <c r="T436" s="197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98" t="s">
        <v>153</v>
      </c>
      <c r="AT436" s="198" t="s">
        <v>135</v>
      </c>
      <c r="AU436" s="198" t="s">
        <v>84</v>
      </c>
      <c r="AY436" s="16" t="s">
        <v>132</v>
      </c>
      <c r="BE436" s="199">
        <f>IF(N436="základní",J436,0)</f>
        <v>0</v>
      </c>
      <c r="BF436" s="199">
        <f>IF(N436="snížená",J436,0)</f>
        <v>0</v>
      </c>
      <c r="BG436" s="199">
        <f>IF(N436="zákl. přenesená",J436,0)</f>
        <v>0</v>
      </c>
      <c r="BH436" s="199">
        <f>IF(N436="sníž. přenesená",J436,0)</f>
        <v>0</v>
      </c>
      <c r="BI436" s="199">
        <f>IF(N436="nulová",J436,0)</f>
        <v>0</v>
      </c>
      <c r="BJ436" s="16" t="s">
        <v>84</v>
      </c>
      <c r="BK436" s="199">
        <f>ROUND(I436*H436,2)</f>
        <v>0</v>
      </c>
      <c r="BL436" s="16" t="s">
        <v>153</v>
      </c>
      <c r="BM436" s="198" t="s">
        <v>656</v>
      </c>
    </row>
    <row r="437" spans="1:65" s="2" customFormat="1" ht="10">
      <c r="A437" s="33"/>
      <c r="B437" s="34"/>
      <c r="C437" s="35"/>
      <c r="D437" s="200" t="s">
        <v>141</v>
      </c>
      <c r="E437" s="35"/>
      <c r="F437" s="201" t="s">
        <v>2488</v>
      </c>
      <c r="G437" s="35"/>
      <c r="H437" s="35"/>
      <c r="I437" s="202"/>
      <c r="J437" s="35"/>
      <c r="K437" s="35"/>
      <c r="L437" s="38"/>
      <c r="M437" s="203"/>
      <c r="N437" s="204"/>
      <c r="O437" s="70"/>
      <c r="P437" s="70"/>
      <c r="Q437" s="70"/>
      <c r="R437" s="70"/>
      <c r="S437" s="70"/>
      <c r="T437" s="71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T437" s="16" t="s">
        <v>141</v>
      </c>
      <c r="AU437" s="16" t="s">
        <v>84</v>
      </c>
    </row>
    <row r="438" spans="1:65" s="2" customFormat="1" ht="18">
      <c r="A438" s="33"/>
      <c r="B438" s="34"/>
      <c r="C438" s="35"/>
      <c r="D438" s="200" t="s">
        <v>142</v>
      </c>
      <c r="E438" s="35"/>
      <c r="F438" s="205" t="s">
        <v>2489</v>
      </c>
      <c r="G438" s="35"/>
      <c r="H438" s="35"/>
      <c r="I438" s="202"/>
      <c r="J438" s="35"/>
      <c r="K438" s="35"/>
      <c r="L438" s="38"/>
      <c r="M438" s="203"/>
      <c r="N438" s="204"/>
      <c r="O438" s="70"/>
      <c r="P438" s="70"/>
      <c r="Q438" s="70"/>
      <c r="R438" s="70"/>
      <c r="S438" s="70"/>
      <c r="T438" s="71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T438" s="16" t="s">
        <v>142</v>
      </c>
      <c r="AU438" s="16" t="s">
        <v>84</v>
      </c>
    </row>
    <row r="439" spans="1:65" s="2" customFormat="1" ht="16.5" customHeight="1">
      <c r="A439" s="33"/>
      <c r="B439" s="34"/>
      <c r="C439" s="186" t="s">
        <v>422</v>
      </c>
      <c r="D439" s="186" t="s">
        <v>135</v>
      </c>
      <c r="E439" s="187" t="s">
        <v>2490</v>
      </c>
      <c r="F439" s="188" t="s">
        <v>2491</v>
      </c>
      <c r="G439" s="189" t="s">
        <v>237</v>
      </c>
      <c r="H439" s="190">
        <v>1</v>
      </c>
      <c r="I439" s="191"/>
      <c r="J439" s="192">
        <f>ROUND(I439*H439,2)</f>
        <v>0</v>
      </c>
      <c r="K439" s="193"/>
      <c r="L439" s="38"/>
      <c r="M439" s="194" t="s">
        <v>1</v>
      </c>
      <c r="N439" s="195" t="s">
        <v>42</v>
      </c>
      <c r="O439" s="70"/>
      <c r="P439" s="196">
        <f>O439*H439</f>
        <v>0</v>
      </c>
      <c r="Q439" s="196">
        <v>0</v>
      </c>
      <c r="R439" s="196">
        <f>Q439*H439</f>
        <v>0</v>
      </c>
      <c r="S439" s="196">
        <v>0</v>
      </c>
      <c r="T439" s="197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98" t="s">
        <v>153</v>
      </c>
      <c r="AT439" s="198" t="s">
        <v>135</v>
      </c>
      <c r="AU439" s="198" t="s">
        <v>84</v>
      </c>
      <c r="AY439" s="16" t="s">
        <v>132</v>
      </c>
      <c r="BE439" s="199">
        <f>IF(N439="základní",J439,0)</f>
        <v>0</v>
      </c>
      <c r="BF439" s="199">
        <f>IF(N439="snížená",J439,0)</f>
        <v>0</v>
      </c>
      <c r="BG439" s="199">
        <f>IF(N439="zákl. přenesená",J439,0)</f>
        <v>0</v>
      </c>
      <c r="BH439" s="199">
        <f>IF(N439="sníž. přenesená",J439,0)</f>
        <v>0</v>
      </c>
      <c r="BI439" s="199">
        <f>IF(N439="nulová",J439,0)</f>
        <v>0</v>
      </c>
      <c r="BJ439" s="16" t="s">
        <v>84</v>
      </c>
      <c r="BK439" s="199">
        <f>ROUND(I439*H439,2)</f>
        <v>0</v>
      </c>
      <c r="BL439" s="16" t="s">
        <v>153</v>
      </c>
      <c r="BM439" s="198" t="s">
        <v>660</v>
      </c>
    </row>
    <row r="440" spans="1:65" s="2" customFormat="1" ht="10">
      <c r="A440" s="33"/>
      <c r="B440" s="34"/>
      <c r="C440" s="35"/>
      <c r="D440" s="200" t="s">
        <v>141</v>
      </c>
      <c r="E440" s="35"/>
      <c r="F440" s="201" t="s">
        <v>2491</v>
      </c>
      <c r="G440" s="35"/>
      <c r="H440" s="35"/>
      <c r="I440" s="202"/>
      <c r="J440" s="35"/>
      <c r="K440" s="35"/>
      <c r="L440" s="38"/>
      <c r="M440" s="203"/>
      <c r="N440" s="204"/>
      <c r="O440" s="70"/>
      <c r="P440" s="70"/>
      <c r="Q440" s="70"/>
      <c r="R440" s="70"/>
      <c r="S440" s="70"/>
      <c r="T440" s="71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T440" s="16" t="s">
        <v>141</v>
      </c>
      <c r="AU440" s="16" t="s">
        <v>84</v>
      </c>
    </row>
    <row r="441" spans="1:65" s="2" customFormat="1" ht="16.5" customHeight="1">
      <c r="A441" s="33"/>
      <c r="B441" s="34"/>
      <c r="C441" s="186" t="s">
        <v>657</v>
      </c>
      <c r="D441" s="186" t="s">
        <v>135</v>
      </c>
      <c r="E441" s="187" t="s">
        <v>2492</v>
      </c>
      <c r="F441" s="188" t="s">
        <v>2493</v>
      </c>
      <c r="G441" s="189" t="s">
        <v>237</v>
      </c>
      <c r="H441" s="190">
        <v>4</v>
      </c>
      <c r="I441" s="191"/>
      <c r="J441" s="192">
        <f>ROUND(I441*H441,2)</f>
        <v>0</v>
      </c>
      <c r="K441" s="193"/>
      <c r="L441" s="38"/>
      <c r="M441" s="194" t="s">
        <v>1</v>
      </c>
      <c r="N441" s="195" t="s">
        <v>42</v>
      </c>
      <c r="O441" s="70"/>
      <c r="P441" s="196">
        <f>O441*H441</f>
        <v>0</v>
      </c>
      <c r="Q441" s="196">
        <v>0</v>
      </c>
      <c r="R441" s="196">
        <f>Q441*H441</f>
        <v>0</v>
      </c>
      <c r="S441" s="196">
        <v>0</v>
      </c>
      <c r="T441" s="197">
        <f>S441*H441</f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198" t="s">
        <v>153</v>
      </c>
      <c r="AT441" s="198" t="s">
        <v>135</v>
      </c>
      <c r="AU441" s="198" t="s">
        <v>84</v>
      </c>
      <c r="AY441" s="16" t="s">
        <v>132</v>
      </c>
      <c r="BE441" s="199">
        <f>IF(N441="základní",J441,0)</f>
        <v>0</v>
      </c>
      <c r="BF441" s="199">
        <f>IF(N441="snížená",J441,0)</f>
        <v>0</v>
      </c>
      <c r="BG441" s="199">
        <f>IF(N441="zákl. přenesená",J441,0)</f>
        <v>0</v>
      </c>
      <c r="BH441" s="199">
        <f>IF(N441="sníž. přenesená",J441,0)</f>
        <v>0</v>
      </c>
      <c r="BI441" s="199">
        <f>IF(N441="nulová",J441,0)</f>
        <v>0</v>
      </c>
      <c r="BJ441" s="16" t="s">
        <v>84</v>
      </c>
      <c r="BK441" s="199">
        <f>ROUND(I441*H441,2)</f>
        <v>0</v>
      </c>
      <c r="BL441" s="16" t="s">
        <v>153</v>
      </c>
      <c r="BM441" s="198" t="s">
        <v>664</v>
      </c>
    </row>
    <row r="442" spans="1:65" s="2" customFormat="1" ht="10">
      <c r="A442" s="33"/>
      <c r="B442" s="34"/>
      <c r="C442" s="35"/>
      <c r="D442" s="200" t="s">
        <v>141</v>
      </c>
      <c r="E442" s="35"/>
      <c r="F442" s="201" t="s">
        <v>2493</v>
      </c>
      <c r="G442" s="35"/>
      <c r="H442" s="35"/>
      <c r="I442" s="202"/>
      <c r="J442" s="35"/>
      <c r="K442" s="35"/>
      <c r="L442" s="38"/>
      <c r="M442" s="203"/>
      <c r="N442" s="204"/>
      <c r="O442" s="70"/>
      <c r="P442" s="70"/>
      <c r="Q442" s="70"/>
      <c r="R442" s="70"/>
      <c r="S442" s="70"/>
      <c r="T442" s="71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T442" s="16" t="s">
        <v>141</v>
      </c>
      <c r="AU442" s="16" t="s">
        <v>84</v>
      </c>
    </row>
    <row r="443" spans="1:65" s="2" customFormat="1" ht="16.5" customHeight="1">
      <c r="A443" s="33"/>
      <c r="B443" s="34"/>
      <c r="C443" s="186" t="s">
        <v>427</v>
      </c>
      <c r="D443" s="186" t="s">
        <v>135</v>
      </c>
      <c r="E443" s="187" t="s">
        <v>2494</v>
      </c>
      <c r="F443" s="188" t="s">
        <v>2495</v>
      </c>
      <c r="G443" s="189" t="s">
        <v>237</v>
      </c>
      <c r="H443" s="190">
        <v>22</v>
      </c>
      <c r="I443" s="191"/>
      <c r="J443" s="192">
        <f>ROUND(I443*H443,2)</f>
        <v>0</v>
      </c>
      <c r="K443" s="193"/>
      <c r="L443" s="38"/>
      <c r="M443" s="194" t="s">
        <v>1</v>
      </c>
      <c r="N443" s="195" t="s">
        <v>42</v>
      </c>
      <c r="O443" s="70"/>
      <c r="P443" s="196">
        <f>O443*H443</f>
        <v>0</v>
      </c>
      <c r="Q443" s="196">
        <v>0</v>
      </c>
      <c r="R443" s="196">
        <f>Q443*H443</f>
        <v>0</v>
      </c>
      <c r="S443" s="196">
        <v>0</v>
      </c>
      <c r="T443" s="197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98" t="s">
        <v>153</v>
      </c>
      <c r="AT443" s="198" t="s">
        <v>135</v>
      </c>
      <c r="AU443" s="198" t="s">
        <v>84</v>
      </c>
      <c r="AY443" s="16" t="s">
        <v>132</v>
      </c>
      <c r="BE443" s="199">
        <f>IF(N443="základní",J443,0)</f>
        <v>0</v>
      </c>
      <c r="BF443" s="199">
        <f>IF(N443="snížená",J443,0)</f>
        <v>0</v>
      </c>
      <c r="BG443" s="199">
        <f>IF(N443="zákl. přenesená",J443,0)</f>
        <v>0</v>
      </c>
      <c r="BH443" s="199">
        <f>IF(N443="sníž. přenesená",J443,0)</f>
        <v>0</v>
      </c>
      <c r="BI443" s="199">
        <f>IF(N443="nulová",J443,0)</f>
        <v>0</v>
      </c>
      <c r="BJ443" s="16" t="s">
        <v>84</v>
      </c>
      <c r="BK443" s="199">
        <f>ROUND(I443*H443,2)</f>
        <v>0</v>
      </c>
      <c r="BL443" s="16" t="s">
        <v>153</v>
      </c>
      <c r="BM443" s="198" t="s">
        <v>675</v>
      </c>
    </row>
    <row r="444" spans="1:65" s="2" customFormat="1" ht="10">
      <c r="A444" s="33"/>
      <c r="B444" s="34"/>
      <c r="C444" s="35"/>
      <c r="D444" s="200" t="s">
        <v>141</v>
      </c>
      <c r="E444" s="35"/>
      <c r="F444" s="201" t="s">
        <v>2495</v>
      </c>
      <c r="G444" s="35"/>
      <c r="H444" s="35"/>
      <c r="I444" s="202"/>
      <c r="J444" s="35"/>
      <c r="K444" s="35"/>
      <c r="L444" s="38"/>
      <c r="M444" s="203"/>
      <c r="N444" s="204"/>
      <c r="O444" s="70"/>
      <c r="P444" s="70"/>
      <c r="Q444" s="70"/>
      <c r="R444" s="70"/>
      <c r="S444" s="70"/>
      <c r="T444" s="71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T444" s="16" t="s">
        <v>141</v>
      </c>
      <c r="AU444" s="16" t="s">
        <v>84</v>
      </c>
    </row>
    <row r="445" spans="1:65" s="2" customFormat="1" ht="18">
      <c r="A445" s="33"/>
      <c r="B445" s="34"/>
      <c r="C445" s="35"/>
      <c r="D445" s="200" t="s">
        <v>142</v>
      </c>
      <c r="E445" s="35"/>
      <c r="F445" s="205" t="s">
        <v>2496</v>
      </c>
      <c r="G445" s="35"/>
      <c r="H445" s="35"/>
      <c r="I445" s="202"/>
      <c r="J445" s="35"/>
      <c r="K445" s="35"/>
      <c r="L445" s="38"/>
      <c r="M445" s="203"/>
      <c r="N445" s="204"/>
      <c r="O445" s="70"/>
      <c r="P445" s="70"/>
      <c r="Q445" s="70"/>
      <c r="R445" s="70"/>
      <c r="S445" s="70"/>
      <c r="T445" s="71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T445" s="16" t="s">
        <v>142</v>
      </c>
      <c r="AU445" s="16" t="s">
        <v>84</v>
      </c>
    </row>
    <row r="446" spans="1:65" s="2" customFormat="1" ht="16.5" customHeight="1">
      <c r="A446" s="33"/>
      <c r="B446" s="34"/>
      <c r="C446" s="186" t="s">
        <v>672</v>
      </c>
      <c r="D446" s="186" t="s">
        <v>135</v>
      </c>
      <c r="E446" s="187" t="s">
        <v>2497</v>
      </c>
      <c r="F446" s="188" t="s">
        <v>2498</v>
      </c>
      <c r="G446" s="189" t="s">
        <v>237</v>
      </c>
      <c r="H446" s="190">
        <v>4</v>
      </c>
      <c r="I446" s="191"/>
      <c r="J446" s="192">
        <f>ROUND(I446*H446,2)</f>
        <v>0</v>
      </c>
      <c r="K446" s="193"/>
      <c r="L446" s="38"/>
      <c r="M446" s="194" t="s">
        <v>1</v>
      </c>
      <c r="N446" s="195" t="s">
        <v>42</v>
      </c>
      <c r="O446" s="70"/>
      <c r="P446" s="196">
        <f>O446*H446</f>
        <v>0</v>
      </c>
      <c r="Q446" s="196">
        <v>0</v>
      </c>
      <c r="R446" s="196">
        <f>Q446*H446</f>
        <v>0</v>
      </c>
      <c r="S446" s="196">
        <v>0</v>
      </c>
      <c r="T446" s="197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98" t="s">
        <v>153</v>
      </c>
      <c r="AT446" s="198" t="s">
        <v>135</v>
      </c>
      <c r="AU446" s="198" t="s">
        <v>84</v>
      </c>
      <c r="AY446" s="16" t="s">
        <v>132</v>
      </c>
      <c r="BE446" s="199">
        <f>IF(N446="základní",J446,0)</f>
        <v>0</v>
      </c>
      <c r="BF446" s="199">
        <f>IF(N446="snížená",J446,0)</f>
        <v>0</v>
      </c>
      <c r="BG446" s="199">
        <f>IF(N446="zákl. přenesená",J446,0)</f>
        <v>0</v>
      </c>
      <c r="BH446" s="199">
        <f>IF(N446="sníž. přenesená",J446,0)</f>
        <v>0</v>
      </c>
      <c r="BI446" s="199">
        <f>IF(N446="nulová",J446,0)</f>
        <v>0</v>
      </c>
      <c r="BJ446" s="16" t="s">
        <v>84</v>
      </c>
      <c r="BK446" s="199">
        <f>ROUND(I446*H446,2)</f>
        <v>0</v>
      </c>
      <c r="BL446" s="16" t="s">
        <v>153</v>
      </c>
      <c r="BM446" s="198" t="s">
        <v>678</v>
      </c>
    </row>
    <row r="447" spans="1:65" s="2" customFormat="1" ht="10">
      <c r="A447" s="33"/>
      <c r="B447" s="34"/>
      <c r="C447" s="35"/>
      <c r="D447" s="200" t="s">
        <v>141</v>
      </c>
      <c r="E447" s="35"/>
      <c r="F447" s="201" t="s">
        <v>2498</v>
      </c>
      <c r="G447" s="35"/>
      <c r="H447" s="35"/>
      <c r="I447" s="202"/>
      <c r="J447" s="35"/>
      <c r="K447" s="35"/>
      <c r="L447" s="38"/>
      <c r="M447" s="203"/>
      <c r="N447" s="204"/>
      <c r="O447" s="70"/>
      <c r="P447" s="70"/>
      <c r="Q447" s="70"/>
      <c r="R447" s="70"/>
      <c r="S447" s="70"/>
      <c r="T447" s="71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T447" s="16" t="s">
        <v>141</v>
      </c>
      <c r="AU447" s="16" t="s">
        <v>84</v>
      </c>
    </row>
    <row r="448" spans="1:65" s="2" customFormat="1" ht="16.5" customHeight="1">
      <c r="A448" s="33"/>
      <c r="B448" s="34"/>
      <c r="C448" s="186" t="s">
        <v>430</v>
      </c>
      <c r="D448" s="186" t="s">
        <v>135</v>
      </c>
      <c r="E448" s="187" t="s">
        <v>2499</v>
      </c>
      <c r="F448" s="188" t="s">
        <v>2500</v>
      </c>
      <c r="G448" s="189" t="s">
        <v>237</v>
      </c>
      <c r="H448" s="190">
        <v>112</v>
      </c>
      <c r="I448" s="191"/>
      <c r="J448" s="192">
        <f>ROUND(I448*H448,2)</f>
        <v>0</v>
      </c>
      <c r="K448" s="193"/>
      <c r="L448" s="38"/>
      <c r="M448" s="194" t="s">
        <v>1</v>
      </c>
      <c r="N448" s="195" t="s">
        <v>42</v>
      </c>
      <c r="O448" s="70"/>
      <c r="P448" s="196">
        <f>O448*H448</f>
        <v>0</v>
      </c>
      <c r="Q448" s="196">
        <v>0</v>
      </c>
      <c r="R448" s="196">
        <f>Q448*H448</f>
        <v>0</v>
      </c>
      <c r="S448" s="196">
        <v>0</v>
      </c>
      <c r="T448" s="197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98" t="s">
        <v>153</v>
      </c>
      <c r="AT448" s="198" t="s">
        <v>135</v>
      </c>
      <c r="AU448" s="198" t="s">
        <v>84</v>
      </c>
      <c r="AY448" s="16" t="s">
        <v>132</v>
      </c>
      <c r="BE448" s="199">
        <f>IF(N448="základní",J448,0)</f>
        <v>0</v>
      </c>
      <c r="BF448" s="199">
        <f>IF(N448="snížená",J448,0)</f>
        <v>0</v>
      </c>
      <c r="BG448" s="199">
        <f>IF(N448="zákl. přenesená",J448,0)</f>
        <v>0</v>
      </c>
      <c r="BH448" s="199">
        <f>IF(N448="sníž. přenesená",J448,0)</f>
        <v>0</v>
      </c>
      <c r="BI448" s="199">
        <f>IF(N448="nulová",J448,0)</f>
        <v>0</v>
      </c>
      <c r="BJ448" s="16" t="s">
        <v>84</v>
      </c>
      <c r="BK448" s="199">
        <f>ROUND(I448*H448,2)</f>
        <v>0</v>
      </c>
      <c r="BL448" s="16" t="s">
        <v>153</v>
      </c>
      <c r="BM448" s="198" t="s">
        <v>682</v>
      </c>
    </row>
    <row r="449" spans="1:65" s="2" customFormat="1" ht="10">
      <c r="A449" s="33"/>
      <c r="B449" s="34"/>
      <c r="C449" s="35"/>
      <c r="D449" s="200" t="s">
        <v>141</v>
      </c>
      <c r="E449" s="35"/>
      <c r="F449" s="201" t="s">
        <v>2500</v>
      </c>
      <c r="G449" s="35"/>
      <c r="H449" s="35"/>
      <c r="I449" s="202"/>
      <c r="J449" s="35"/>
      <c r="K449" s="35"/>
      <c r="L449" s="38"/>
      <c r="M449" s="203"/>
      <c r="N449" s="204"/>
      <c r="O449" s="70"/>
      <c r="P449" s="70"/>
      <c r="Q449" s="70"/>
      <c r="R449" s="70"/>
      <c r="S449" s="70"/>
      <c r="T449" s="71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T449" s="16" t="s">
        <v>141</v>
      </c>
      <c r="AU449" s="16" t="s">
        <v>84</v>
      </c>
    </row>
    <row r="450" spans="1:65" s="2" customFormat="1" ht="16.5" customHeight="1">
      <c r="A450" s="33"/>
      <c r="B450" s="34"/>
      <c r="C450" s="186" t="s">
        <v>679</v>
      </c>
      <c r="D450" s="186" t="s">
        <v>135</v>
      </c>
      <c r="E450" s="187" t="s">
        <v>2501</v>
      </c>
      <c r="F450" s="188" t="s">
        <v>2502</v>
      </c>
      <c r="G450" s="189" t="s">
        <v>237</v>
      </c>
      <c r="H450" s="190">
        <v>35</v>
      </c>
      <c r="I450" s="191"/>
      <c r="J450" s="192">
        <f>ROUND(I450*H450,2)</f>
        <v>0</v>
      </c>
      <c r="K450" s="193"/>
      <c r="L450" s="38"/>
      <c r="M450" s="194" t="s">
        <v>1</v>
      </c>
      <c r="N450" s="195" t="s">
        <v>42</v>
      </c>
      <c r="O450" s="70"/>
      <c r="P450" s="196">
        <f>O450*H450</f>
        <v>0</v>
      </c>
      <c r="Q450" s="196">
        <v>0</v>
      </c>
      <c r="R450" s="196">
        <f>Q450*H450</f>
        <v>0</v>
      </c>
      <c r="S450" s="196">
        <v>0</v>
      </c>
      <c r="T450" s="197">
        <f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98" t="s">
        <v>153</v>
      </c>
      <c r="AT450" s="198" t="s">
        <v>135</v>
      </c>
      <c r="AU450" s="198" t="s">
        <v>84</v>
      </c>
      <c r="AY450" s="16" t="s">
        <v>132</v>
      </c>
      <c r="BE450" s="199">
        <f>IF(N450="základní",J450,0)</f>
        <v>0</v>
      </c>
      <c r="BF450" s="199">
        <f>IF(N450="snížená",J450,0)</f>
        <v>0</v>
      </c>
      <c r="BG450" s="199">
        <f>IF(N450="zákl. přenesená",J450,0)</f>
        <v>0</v>
      </c>
      <c r="BH450" s="199">
        <f>IF(N450="sníž. přenesená",J450,0)</f>
        <v>0</v>
      </c>
      <c r="BI450" s="199">
        <f>IF(N450="nulová",J450,0)</f>
        <v>0</v>
      </c>
      <c r="BJ450" s="16" t="s">
        <v>84</v>
      </c>
      <c r="BK450" s="199">
        <f>ROUND(I450*H450,2)</f>
        <v>0</v>
      </c>
      <c r="BL450" s="16" t="s">
        <v>153</v>
      </c>
      <c r="BM450" s="198" t="s">
        <v>687</v>
      </c>
    </row>
    <row r="451" spans="1:65" s="2" customFormat="1" ht="10">
      <c r="A451" s="33"/>
      <c r="B451" s="34"/>
      <c r="C451" s="35"/>
      <c r="D451" s="200" t="s">
        <v>141</v>
      </c>
      <c r="E451" s="35"/>
      <c r="F451" s="201" t="s">
        <v>2502</v>
      </c>
      <c r="G451" s="35"/>
      <c r="H451" s="35"/>
      <c r="I451" s="202"/>
      <c r="J451" s="35"/>
      <c r="K451" s="35"/>
      <c r="L451" s="38"/>
      <c r="M451" s="203"/>
      <c r="N451" s="204"/>
      <c r="O451" s="70"/>
      <c r="P451" s="70"/>
      <c r="Q451" s="70"/>
      <c r="R451" s="70"/>
      <c r="S451" s="70"/>
      <c r="T451" s="71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T451" s="16" t="s">
        <v>141</v>
      </c>
      <c r="AU451" s="16" t="s">
        <v>84</v>
      </c>
    </row>
    <row r="452" spans="1:65" s="2" customFormat="1" ht="18">
      <c r="A452" s="33"/>
      <c r="B452" s="34"/>
      <c r="C452" s="35"/>
      <c r="D452" s="200" t="s">
        <v>142</v>
      </c>
      <c r="E452" s="35"/>
      <c r="F452" s="205" t="s">
        <v>2503</v>
      </c>
      <c r="G452" s="35"/>
      <c r="H452" s="35"/>
      <c r="I452" s="202"/>
      <c r="J452" s="35"/>
      <c r="K452" s="35"/>
      <c r="L452" s="38"/>
      <c r="M452" s="203"/>
      <c r="N452" s="204"/>
      <c r="O452" s="70"/>
      <c r="P452" s="70"/>
      <c r="Q452" s="70"/>
      <c r="R452" s="70"/>
      <c r="S452" s="70"/>
      <c r="T452" s="71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T452" s="16" t="s">
        <v>142</v>
      </c>
      <c r="AU452" s="16" t="s">
        <v>84</v>
      </c>
    </row>
    <row r="453" spans="1:65" s="2" customFormat="1" ht="21.75" customHeight="1">
      <c r="A453" s="33"/>
      <c r="B453" s="34"/>
      <c r="C453" s="186" t="s">
        <v>436</v>
      </c>
      <c r="D453" s="186" t="s">
        <v>135</v>
      </c>
      <c r="E453" s="187" t="s">
        <v>2504</v>
      </c>
      <c r="F453" s="188" t="s">
        <v>2505</v>
      </c>
      <c r="G453" s="189" t="s">
        <v>237</v>
      </c>
      <c r="H453" s="190">
        <v>63</v>
      </c>
      <c r="I453" s="191"/>
      <c r="J453" s="192">
        <f>ROUND(I453*H453,2)</f>
        <v>0</v>
      </c>
      <c r="K453" s="193"/>
      <c r="L453" s="38"/>
      <c r="M453" s="194" t="s">
        <v>1</v>
      </c>
      <c r="N453" s="195" t="s">
        <v>42</v>
      </c>
      <c r="O453" s="70"/>
      <c r="P453" s="196">
        <f>O453*H453</f>
        <v>0</v>
      </c>
      <c r="Q453" s="196">
        <v>0</v>
      </c>
      <c r="R453" s="196">
        <f>Q453*H453</f>
        <v>0</v>
      </c>
      <c r="S453" s="196">
        <v>0</v>
      </c>
      <c r="T453" s="197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98" t="s">
        <v>153</v>
      </c>
      <c r="AT453" s="198" t="s">
        <v>135</v>
      </c>
      <c r="AU453" s="198" t="s">
        <v>84</v>
      </c>
      <c r="AY453" s="16" t="s">
        <v>132</v>
      </c>
      <c r="BE453" s="199">
        <f>IF(N453="základní",J453,0)</f>
        <v>0</v>
      </c>
      <c r="BF453" s="199">
        <f>IF(N453="snížená",J453,0)</f>
        <v>0</v>
      </c>
      <c r="BG453" s="199">
        <f>IF(N453="zákl. přenesená",J453,0)</f>
        <v>0</v>
      </c>
      <c r="BH453" s="199">
        <f>IF(N453="sníž. přenesená",J453,0)</f>
        <v>0</v>
      </c>
      <c r="BI453" s="199">
        <f>IF(N453="nulová",J453,0)</f>
        <v>0</v>
      </c>
      <c r="BJ453" s="16" t="s">
        <v>84</v>
      </c>
      <c r="BK453" s="199">
        <f>ROUND(I453*H453,2)</f>
        <v>0</v>
      </c>
      <c r="BL453" s="16" t="s">
        <v>153</v>
      </c>
      <c r="BM453" s="198" t="s">
        <v>693</v>
      </c>
    </row>
    <row r="454" spans="1:65" s="2" customFormat="1" ht="10">
      <c r="A454" s="33"/>
      <c r="B454" s="34"/>
      <c r="C454" s="35"/>
      <c r="D454" s="200" t="s">
        <v>141</v>
      </c>
      <c r="E454" s="35"/>
      <c r="F454" s="201" t="s">
        <v>2505</v>
      </c>
      <c r="G454" s="35"/>
      <c r="H454" s="35"/>
      <c r="I454" s="202"/>
      <c r="J454" s="35"/>
      <c r="K454" s="35"/>
      <c r="L454" s="38"/>
      <c r="M454" s="203"/>
      <c r="N454" s="204"/>
      <c r="O454" s="70"/>
      <c r="P454" s="70"/>
      <c r="Q454" s="70"/>
      <c r="R454" s="70"/>
      <c r="S454" s="70"/>
      <c r="T454" s="71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T454" s="16" t="s">
        <v>141</v>
      </c>
      <c r="AU454" s="16" t="s">
        <v>84</v>
      </c>
    </row>
    <row r="455" spans="1:65" s="2" customFormat="1" ht="18">
      <c r="A455" s="33"/>
      <c r="B455" s="34"/>
      <c r="C455" s="35"/>
      <c r="D455" s="200" t="s">
        <v>142</v>
      </c>
      <c r="E455" s="35"/>
      <c r="F455" s="205" t="s">
        <v>2506</v>
      </c>
      <c r="G455" s="35"/>
      <c r="H455" s="35"/>
      <c r="I455" s="202"/>
      <c r="J455" s="35"/>
      <c r="K455" s="35"/>
      <c r="L455" s="38"/>
      <c r="M455" s="203"/>
      <c r="N455" s="204"/>
      <c r="O455" s="70"/>
      <c r="P455" s="70"/>
      <c r="Q455" s="70"/>
      <c r="R455" s="70"/>
      <c r="S455" s="70"/>
      <c r="T455" s="71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T455" s="16" t="s">
        <v>142</v>
      </c>
      <c r="AU455" s="16" t="s">
        <v>84</v>
      </c>
    </row>
    <row r="456" spans="1:65" s="2" customFormat="1" ht="24.15" customHeight="1">
      <c r="A456" s="33"/>
      <c r="B456" s="34"/>
      <c r="C456" s="186" t="s">
        <v>690</v>
      </c>
      <c r="D456" s="186" t="s">
        <v>135</v>
      </c>
      <c r="E456" s="187" t="s">
        <v>2507</v>
      </c>
      <c r="F456" s="188" t="s">
        <v>2508</v>
      </c>
      <c r="G456" s="189" t="s">
        <v>237</v>
      </c>
      <c r="H456" s="190">
        <v>24</v>
      </c>
      <c r="I456" s="191"/>
      <c r="J456" s="192">
        <f>ROUND(I456*H456,2)</f>
        <v>0</v>
      </c>
      <c r="K456" s="193"/>
      <c r="L456" s="38"/>
      <c r="M456" s="194" t="s">
        <v>1</v>
      </c>
      <c r="N456" s="195" t="s">
        <v>42</v>
      </c>
      <c r="O456" s="70"/>
      <c r="P456" s="196">
        <f>O456*H456</f>
        <v>0</v>
      </c>
      <c r="Q456" s="196">
        <v>0</v>
      </c>
      <c r="R456" s="196">
        <f>Q456*H456</f>
        <v>0</v>
      </c>
      <c r="S456" s="196">
        <v>0</v>
      </c>
      <c r="T456" s="197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98" t="s">
        <v>153</v>
      </c>
      <c r="AT456" s="198" t="s">
        <v>135</v>
      </c>
      <c r="AU456" s="198" t="s">
        <v>84</v>
      </c>
      <c r="AY456" s="16" t="s">
        <v>132</v>
      </c>
      <c r="BE456" s="199">
        <f>IF(N456="základní",J456,0)</f>
        <v>0</v>
      </c>
      <c r="BF456" s="199">
        <f>IF(N456="snížená",J456,0)</f>
        <v>0</v>
      </c>
      <c r="BG456" s="199">
        <f>IF(N456="zákl. přenesená",J456,0)</f>
        <v>0</v>
      </c>
      <c r="BH456" s="199">
        <f>IF(N456="sníž. přenesená",J456,0)</f>
        <v>0</v>
      </c>
      <c r="BI456" s="199">
        <f>IF(N456="nulová",J456,0)</f>
        <v>0</v>
      </c>
      <c r="BJ456" s="16" t="s">
        <v>84</v>
      </c>
      <c r="BK456" s="199">
        <f>ROUND(I456*H456,2)</f>
        <v>0</v>
      </c>
      <c r="BL456" s="16" t="s">
        <v>153</v>
      </c>
      <c r="BM456" s="198" t="s">
        <v>697</v>
      </c>
    </row>
    <row r="457" spans="1:65" s="2" customFormat="1" ht="18">
      <c r="A457" s="33"/>
      <c r="B457" s="34"/>
      <c r="C457" s="35"/>
      <c r="D457" s="200" t="s">
        <v>141</v>
      </c>
      <c r="E457" s="35"/>
      <c r="F457" s="201" t="s">
        <v>2508</v>
      </c>
      <c r="G457" s="35"/>
      <c r="H457" s="35"/>
      <c r="I457" s="202"/>
      <c r="J457" s="35"/>
      <c r="K457" s="35"/>
      <c r="L457" s="38"/>
      <c r="M457" s="203"/>
      <c r="N457" s="204"/>
      <c r="O457" s="70"/>
      <c r="P457" s="70"/>
      <c r="Q457" s="70"/>
      <c r="R457" s="70"/>
      <c r="S457" s="70"/>
      <c r="T457" s="71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T457" s="16" t="s">
        <v>141</v>
      </c>
      <c r="AU457" s="16" t="s">
        <v>84</v>
      </c>
    </row>
    <row r="458" spans="1:65" s="2" customFormat="1" ht="18">
      <c r="A458" s="33"/>
      <c r="B458" s="34"/>
      <c r="C458" s="35"/>
      <c r="D458" s="200" t="s">
        <v>142</v>
      </c>
      <c r="E458" s="35"/>
      <c r="F458" s="205" t="s">
        <v>1947</v>
      </c>
      <c r="G458" s="35"/>
      <c r="H458" s="35"/>
      <c r="I458" s="202"/>
      <c r="J458" s="35"/>
      <c r="K458" s="35"/>
      <c r="L458" s="38"/>
      <c r="M458" s="203"/>
      <c r="N458" s="204"/>
      <c r="O458" s="70"/>
      <c r="P458" s="70"/>
      <c r="Q458" s="70"/>
      <c r="R458" s="70"/>
      <c r="S458" s="70"/>
      <c r="T458" s="71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T458" s="16" t="s">
        <v>142</v>
      </c>
      <c r="AU458" s="16" t="s">
        <v>84</v>
      </c>
    </row>
    <row r="459" spans="1:65" s="2" customFormat="1" ht="24.15" customHeight="1">
      <c r="A459" s="33"/>
      <c r="B459" s="34"/>
      <c r="C459" s="186" t="s">
        <v>443</v>
      </c>
      <c r="D459" s="186" t="s">
        <v>135</v>
      </c>
      <c r="E459" s="187" t="s">
        <v>2509</v>
      </c>
      <c r="F459" s="188" t="s">
        <v>2510</v>
      </c>
      <c r="G459" s="189" t="s">
        <v>237</v>
      </c>
      <c r="H459" s="190">
        <v>26</v>
      </c>
      <c r="I459" s="191"/>
      <c r="J459" s="192">
        <f>ROUND(I459*H459,2)</f>
        <v>0</v>
      </c>
      <c r="K459" s="193"/>
      <c r="L459" s="38"/>
      <c r="M459" s="194" t="s">
        <v>1</v>
      </c>
      <c r="N459" s="195" t="s">
        <v>42</v>
      </c>
      <c r="O459" s="70"/>
      <c r="P459" s="196">
        <f>O459*H459</f>
        <v>0</v>
      </c>
      <c r="Q459" s="196">
        <v>0</v>
      </c>
      <c r="R459" s="196">
        <f>Q459*H459</f>
        <v>0</v>
      </c>
      <c r="S459" s="196">
        <v>0</v>
      </c>
      <c r="T459" s="197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98" t="s">
        <v>153</v>
      </c>
      <c r="AT459" s="198" t="s">
        <v>135</v>
      </c>
      <c r="AU459" s="198" t="s">
        <v>84</v>
      </c>
      <c r="AY459" s="16" t="s">
        <v>132</v>
      </c>
      <c r="BE459" s="199">
        <f>IF(N459="základní",J459,0)</f>
        <v>0</v>
      </c>
      <c r="BF459" s="199">
        <f>IF(N459="snížená",J459,0)</f>
        <v>0</v>
      </c>
      <c r="BG459" s="199">
        <f>IF(N459="zákl. přenesená",J459,0)</f>
        <v>0</v>
      </c>
      <c r="BH459" s="199">
        <f>IF(N459="sníž. přenesená",J459,0)</f>
        <v>0</v>
      </c>
      <c r="BI459" s="199">
        <f>IF(N459="nulová",J459,0)</f>
        <v>0</v>
      </c>
      <c r="BJ459" s="16" t="s">
        <v>84</v>
      </c>
      <c r="BK459" s="199">
        <f>ROUND(I459*H459,2)</f>
        <v>0</v>
      </c>
      <c r="BL459" s="16" t="s">
        <v>153</v>
      </c>
      <c r="BM459" s="198" t="s">
        <v>701</v>
      </c>
    </row>
    <row r="460" spans="1:65" s="2" customFormat="1" ht="10">
      <c r="A460" s="33"/>
      <c r="B460" s="34"/>
      <c r="C460" s="35"/>
      <c r="D460" s="200" t="s">
        <v>141</v>
      </c>
      <c r="E460" s="35"/>
      <c r="F460" s="201" t="s">
        <v>2510</v>
      </c>
      <c r="G460" s="35"/>
      <c r="H460" s="35"/>
      <c r="I460" s="202"/>
      <c r="J460" s="35"/>
      <c r="K460" s="35"/>
      <c r="L460" s="38"/>
      <c r="M460" s="203"/>
      <c r="N460" s="204"/>
      <c r="O460" s="70"/>
      <c r="P460" s="70"/>
      <c r="Q460" s="70"/>
      <c r="R460" s="70"/>
      <c r="S460" s="70"/>
      <c r="T460" s="71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T460" s="16" t="s">
        <v>141</v>
      </c>
      <c r="AU460" s="16" t="s">
        <v>84</v>
      </c>
    </row>
    <row r="461" spans="1:65" s="2" customFormat="1" ht="18">
      <c r="A461" s="33"/>
      <c r="B461" s="34"/>
      <c r="C461" s="35"/>
      <c r="D461" s="200" t="s">
        <v>142</v>
      </c>
      <c r="E461" s="35"/>
      <c r="F461" s="205" t="s">
        <v>2511</v>
      </c>
      <c r="G461" s="35"/>
      <c r="H461" s="35"/>
      <c r="I461" s="202"/>
      <c r="J461" s="35"/>
      <c r="K461" s="35"/>
      <c r="L461" s="38"/>
      <c r="M461" s="203"/>
      <c r="N461" s="204"/>
      <c r="O461" s="70"/>
      <c r="P461" s="70"/>
      <c r="Q461" s="70"/>
      <c r="R461" s="70"/>
      <c r="S461" s="70"/>
      <c r="T461" s="71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T461" s="16" t="s">
        <v>142</v>
      </c>
      <c r="AU461" s="16" t="s">
        <v>84</v>
      </c>
    </row>
    <row r="462" spans="1:65" s="2" customFormat="1" ht="21.75" customHeight="1">
      <c r="A462" s="33"/>
      <c r="B462" s="34"/>
      <c r="C462" s="186" t="s">
        <v>698</v>
      </c>
      <c r="D462" s="186" t="s">
        <v>135</v>
      </c>
      <c r="E462" s="187" t="s">
        <v>2512</v>
      </c>
      <c r="F462" s="188" t="s">
        <v>2513</v>
      </c>
      <c r="G462" s="189" t="s">
        <v>237</v>
      </c>
      <c r="H462" s="190">
        <v>4</v>
      </c>
      <c r="I462" s="191"/>
      <c r="J462" s="192">
        <f>ROUND(I462*H462,2)</f>
        <v>0</v>
      </c>
      <c r="K462" s="193"/>
      <c r="L462" s="38"/>
      <c r="M462" s="194" t="s">
        <v>1</v>
      </c>
      <c r="N462" s="195" t="s">
        <v>42</v>
      </c>
      <c r="O462" s="70"/>
      <c r="P462" s="196">
        <f>O462*H462</f>
        <v>0</v>
      </c>
      <c r="Q462" s="196">
        <v>0</v>
      </c>
      <c r="R462" s="196">
        <f>Q462*H462</f>
        <v>0</v>
      </c>
      <c r="S462" s="196">
        <v>0</v>
      </c>
      <c r="T462" s="197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98" t="s">
        <v>153</v>
      </c>
      <c r="AT462" s="198" t="s">
        <v>135</v>
      </c>
      <c r="AU462" s="198" t="s">
        <v>84</v>
      </c>
      <c r="AY462" s="16" t="s">
        <v>132</v>
      </c>
      <c r="BE462" s="199">
        <f>IF(N462="základní",J462,0)</f>
        <v>0</v>
      </c>
      <c r="BF462" s="199">
        <f>IF(N462="snížená",J462,0)</f>
        <v>0</v>
      </c>
      <c r="BG462" s="199">
        <f>IF(N462="zákl. přenesená",J462,0)</f>
        <v>0</v>
      </c>
      <c r="BH462" s="199">
        <f>IF(N462="sníž. přenesená",J462,0)</f>
        <v>0</v>
      </c>
      <c r="BI462" s="199">
        <f>IF(N462="nulová",J462,0)</f>
        <v>0</v>
      </c>
      <c r="BJ462" s="16" t="s">
        <v>84</v>
      </c>
      <c r="BK462" s="199">
        <f>ROUND(I462*H462,2)</f>
        <v>0</v>
      </c>
      <c r="BL462" s="16" t="s">
        <v>153</v>
      </c>
      <c r="BM462" s="198" t="s">
        <v>705</v>
      </c>
    </row>
    <row r="463" spans="1:65" s="2" customFormat="1" ht="10">
      <c r="A463" s="33"/>
      <c r="B463" s="34"/>
      <c r="C463" s="35"/>
      <c r="D463" s="200" t="s">
        <v>141</v>
      </c>
      <c r="E463" s="35"/>
      <c r="F463" s="201" t="s">
        <v>2513</v>
      </c>
      <c r="G463" s="35"/>
      <c r="H463" s="35"/>
      <c r="I463" s="202"/>
      <c r="J463" s="35"/>
      <c r="K463" s="35"/>
      <c r="L463" s="38"/>
      <c r="M463" s="203"/>
      <c r="N463" s="204"/>
      <c r="O463" s="70"/>
      <c r="P463" s="70"/>
      <c r="Q463" s="70"/>
      <c r="R463" s="70"/>
      <c r="S463" s="70"/>
      <c r="T463" s="71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T463" s="16" t="s">
        <v>141</v>
      </c>
      <c r="AU463" s="16" t="s">
        <v>84</v>
      </c>
    </row>
    <row r="464" spans="1:65" s="2" customFormat="1" ht="18">
      <c r="A464" s="33"/>
      <c r="B464" s="34"/>
      <c r="C464" s="35"/>
      <c r="D464" s="200" t="s">
        <v>142</v>
      </c>
      <c r="E464" s="35"/>
      <c r="F464" s="205" t="s">
        <v>2514</v>
      </c>
      <c r="G464" s="35"/>
      <c r="H464" s="35"/>
      <c r="I464" s="202"/>
      <c r="J464" s="35"/>
      <c r="K464" s="35"/>
      <c r="L464" s="38"/>
      <c r="M464" s="203"/>
      <c r="N464" s="204"/>
      <c r="O464" s="70"/>
      <c r="P464" s="70"/>
      <c r="Q464" s="70"/>
      <c r="R464" s="70"/>
      <c r="S464" s="70"/>
      <c r="T464" s="71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T464" s="16" t="s">
        <v>142</v>
      </c>
      <c r="AU464" s="16" t="s">
        <v>84</v>
      </c>
    </row>
    <row r="465" spans="1:65" s="12" customFormat="1" ht="25.9" customHeight="1">
      <c r="B465" s="170"/>
      <c r="C465" s="171"/>
      <c r="D465" s="172" t="s">
        <v>76</v>
      </c>
      <c r="E465" s="173" t="s">
        <v>1944</v>
      </c>
      <c r="F465" s="173" t="s">
        <v>1</v>
      </c>
      <c r="G465" s="171"/>
      <c r="H465" s="171"/>
      <c r="I465" s="174"/>
      <c r="J465" s="175">
        <f>BK465</f>
        <v>0</v>
      </c>
      <c r="K465" s="171"/>
      <c r="L465" s="176"/>
      <c r="M465" s="177"/>
      <c r="N465" s="178"/>
      <c r="O465" s="178"/>
      <c r="P465" s="179">
        <f>SUM(P466:P549)</f>
        <v>0</v>
      </c>
      <c r="Q465" s="178"/>
      <c r="R465" s="179">
        <f>SUM(R466:R549)</f>
        <v>0</v>
      </c>
      <c r="S465" s="178"/>
      <c r="T465" s="180">
        <f>SUM(T466:T549)</f>
        <v>0</v>
      </c>
      <c r="AR465" s="181" t="s">
        <v>84</v>
      </c>
      <c r="AT465" s="182" t="s">
        <v>76</v>
      </c>
      <c r="AU465" s="182" t="s">
        <v>77</v>
      </c>
      <c r="AY465" s="181" t="s">
        <v>132</v>
      </c>
      <c r="BK465" s="183">
        <f>SUM(BK466:BK549)</f>
        <v>0</v>
      </c>
    </row>
    <row r="466" spans="1:65" s="2" customFormat="1" ht="16.5" customHeight="1">
      <c r="A466" s="33"/>
      <c r="B466" s="34"/>
      <c r="C466" s="186" t="s">
        <v>449</v>
      </c>
      <c r="D466" s="186" t="s">
        <v>135</v>
      </c>
      <c r="E466" s="187" t="s">
        <v>2515</v>
      </c>
      <c r="F466" s="188" t="s">
        <v>2516</v>
      </c>
      <c r="G466" s="189" t="s">
        <v>237</v>
      </c>
      <c r="H466" s="190">
        <v>1</v>
      </c>
      <c r="I466" s="191"/>
      <c r="J466" s="192">
        <f>ROUND(I466*H466,2)</f>
        <v>0</v>
      </c>
      <c r="K466" s="193"/>
      <c r="L466" s="38"/>
      <c r="M466" s="194" t="s">
        <v>1</v>
      </c>
      <c r="N466" s="195" t="s">
        <v>42</v>
      </c>
      <c r="O466" s="70"/>
      <c r="P466" s="196">
        <f>O466*H466</f>
        <v>0</v>
      </c>
      <c r="Q466" s="196">
        <v>0</v>
      </c>
      <c r="R466" s="196">
        <f>Q466*H466</f>
        <v>0</v>
      </c>
      <c r="S466" s="196">
        <v>0</v>
      </c>
      <c r="T466" s="197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98" t="s">
        <v>153</v>
      </c>
      <c r="AT466" s="198" t="s">
        <v>135</v>
      </c>
      <c r="AU466" s="198" t="s">
        <v>84</v>
      </c>
      <c r="AY466" s="16" t="s">
        <v>132</v>
      </c>
      <c r="BE466" s="199">
        <f>IF(N466="základní",J466,0)</f>
        <v>0</v>
      </c>
      <c r="BF466" s="199">
        <f>IF(N466="snížená",J466,0)</f>
        <v>0</v>
      </c>
      <c r="BG466" s="199">
        <f>IF(N466="zákl. přenesená",J466,0)</f>
        <v>0</v>
      </c>
      <c r="BH466" s="199">
        <f>IF(N466="sníž. přenesená",J466,0)</f>
        <v>0</v>
      </c>
      <c r="BI466" s="199">
        <f>IF(N466="nulová",J466,0)</f>
        <v>0</v>
      </c>
      <c r="BJ466" s="16" t="s">
        <v>84</v>
      </c>
      <c r="BK466" s="199">
        <f>ROUND(I466*H466,2)</f>
        <v>0</v>
      </c>
      <c r="BL466" s="16" t="s">
        <v>153</v>
      </c>
      <c r="BM466" s="198" t="s">
        <v>709</v>
      </c>
    </row>
    <row r="467" spans="1:65" s="2" customFormat="1" ht="10">
      <c r="A467" s="33"/>
      <c r="B467" s="34"/>
      <c r="C467" s="35"/>
      <c r="D467" s="200" t="s">
        <v>141</v>
      </c>
      <c r="E467" s="35"/>
      <c r="F467" s="201" t="s">
        <v>2516</v>
      </c>
      <c r="G467" s="35"/>
      <c r="H467" s="35"/>
      <c r="I467" s="202"/>
      <c r="J467" s="35"/>
      <c r="K467" s="35"/>
      <c r="L467" s="38"/>
      <c r="M467" s="203"/>
      <c r="N467" s="204"/>
      <c r="O467" s="70"/>
      <c r="P467" s="70"/>
      <c r="Q467" s="70"/>
      <c r="R467" s="70"/>
      <c r="S467" s="70"/>
      <c r="T467" s="71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T467" s="16" t="s">
        <v>141</v>
      </c>
      <c r="AU467" s="16" t="s">
        <v>84</v>
      </c>
    </row>
    <row r="468" spans="1:65" s="2" customFormat="1" ht="18">
      <c r="A468" s="33"/>
      <c r="B468" s="34"/>
      <c r="C468" s="35"/>
      <c r="D468" s="200" t="s">
        <v>142</v>
      </c>
      <c r="E468" s="35"/>
      <c r="F468" s="205" t="s">
        <v>2517</v>
      </c>
      <c r="G468" s="35"/>
      <c r="H468" s="35"/>
      <c r="I468" s="202"/>
      <c r="J468" s="35"/>
      <c r="K468" s="35"/>
      <c r="L468" s="38"/>
      <c r="M468" s="203"/>
      <c r="N468" s="204"/>
      <c r="O468" s="70"/>
      <c r="P468" s="70"/>
      <c r="Q468" s="70"/>
      <c r="R468" s="70"/>
      <c r="S468" s="70"/>
      <c r="T468" s="71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T468" s="16" t="s">
        <v>142</v>
      </c>
      <c r="AU468" s="16" t="s">
        <v>84</v>
      </c>
    </row>
    <row r="469" spans="1:65" s="2" customFormat="1" ht="16.5" customHeight="1">
      <c r="A469" s="33"/>
      <c r="B469" s="34"/>
      <c r="C469" s="186" t="s">
        <v>706</v>
      </c>
      <c r="D469" s="186" t="s">
        <v>135</v>
      </c>
      <c r="E469" s="187" t="s">
        <v>2518</v>
      </c>
      <c r="F469" s="188" t="s">
        <v>2519</v>
      </c>
      <c r="G469" s="189" t="s">
        <v>237</v>
      </c>
      <c r="H469" s="190">
        <v>1</v>
      </c>
      <c r="I469" s="191"/>
      <c r="J469" s="192">
        <f>ROUND(I469*H469,2)</f>
        <v>0</v>
      </c>
      <c r="K469" s="193"/>
      <c r="L469" s="38"/>
      <c r="M469" s="194" t="s">
        <v>1</v>
      </c>
      <c r="N469" s="195" t="s">
        <v>42</v>
      </c>
      <c r="O469" s="70"/>
      <c r="P469" s="196">
        <f>O469*H469</f>
        <v>0</v>
      </c>
      <c r="Q469" s="196">
        <v>0</v>
      </c>
      <c r="R469" s="196">
        <f>Q469*H469</f>
        <v>0</v>
      </c>
      <c r="S469" s="196">
        <v>0</v>
      </c>
      <c r="T469" s="197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98" t="s">
        <v>153</v>
      </c>
      <c r="AT469" s="198" t="s">
        <v>135</v>
      </c>
      <c r="AU469" s="198" t="s">
        <v>84</v>
      </c>
      <c r="AY469" s="16" t="s">
        <v>132</v>
      </c>
      <c r="BE469" s="199">
        <f>IF(N469="základní",J469,0)</f>
        <v>0</v>
      </c>
      <c r="BF469" s="199">
        <f>IF(N469="snížená",J469,0)</f>
        <v>0</v>
      </c>
      <c r="BG469" s="199">
        <f>IF(N469="zákl. přenesená",J469,0)</f>
        <v>0</v>
      </c>
      <c r="BH469" s="199">
        <f>IF(N469="sníž. přenesená",J469,0)</f>
        <v>0</v>
      </c>
      <c r="BI469" s="199">
        <f>IF(N469="nulová",J469,0)</f>
        <v>0</v>
      </c>
      <c r="BJ469" s="16" t="s">
        <v>84</v>
      </c>
      <c r="BK469" s="199">
        <f>ROUND(I469*H469,2)</f>
        <v>0</v>
      </c>
      <c r="BL469" s="16" t="s">
        <v>153</v>
      </c>
      <c r="BM469" s="198" t="s">
        <v>713</v>
      </c>
    </row>
    <row r="470" spans="1:65" s="2" customFormat="1" ht="10">
      <c r="A470" s="33"/>
      <c r="B470" s="34"/>
      <c r="C470" s="35"/>
      <c r="D470" s="200" t="s">
        <v>141</v>
      </c>
      <c r="E470" s="35"/>
      <c r="F470" s="201" t="s">
        <v>2519</v>
      </c>
      <c r="G470" s="35"/>
      <c r="H470" s="35"/>
      <c r="I470" s="202"/>
      <c r="J470" s="35"/>
      <c r="K470" s="35"/>
      <c r="L470" s="38"/>
      <c r="M470" s="203"/>
      <c r="N470" s="204"/>
      <c r="O470" s="70"/>
      <c r="P470" s="70"/>
      <c r="Q470" s="70"/>
      <c r="R470" s="70"/>
      <c r="S470" s="70"/>
      <c r="T470" s="71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T470" s="16" t="s">
        <v>141</v>
      </c>
      <c r="AU470" s="16" t="s">
        <v>84</v>
      </c>
    </row>
    <row r="471" spans="1:65" s="2" customFormat="1" ht="18">
      <c r="A471" s="33"/>
      <c r="B471" s="34"/>
      <c r="C471" s="35"/>
      <c r="D471" s="200" t="s">
        <v>142</v>
      </c>
      <c r="E471" s="35"/>
      <c r="F471" s="205" t="s">
        <v>2520</v>
      </c>
      <c r="G471" s="35"/>
      <c r="H471" s="35"/>
      <c r="I471" s="202"/>
      <c r="J471" s="35"/>
      <c r="K471" s="35"/>
      <c r="L471" s="38"/>
      <c r="M471" s="203"/>
      <c r="N471" s="204"/>
      <c r="O471" s="70"/>
      <c r="P471" s="70"/>
      <c r="Q471" s="70"/>
      <c r="R471" s="70"/>
      <c r="S471" s="70"/>
      <c r="T471" s="71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T471" s="16" t="s">
        <v>142</v>
      </c>
      <c r="AU471" s="16" t="s">
        <v>84</v>
      </c>
    </row>
    <row r="472" spans="1:65" s="2" customFormat="1" ht="16.5" customHeight="1">
      <c r="A472" s="33"/>
      <c r="B472" s="34"/>
      <c r="C472" s="186" t="s">
        <v>454</v>
      </c>
      <c r="D472" s="186" t="s">
        <v>135</v>
      </c>
      <c r="E472" s="187" t="s">
        <v>2521</v>
      </c>
      <c r="F472" s="188" t="s">
        <v>2522</v>
      </c>
      <c r="G472" s="189" t="s">
        <v>237</v>
      </c>
      <c r="H472" s="190">
        <v>4</v>
      </c>
      <c r="I472" s="191"/>
      <c r="J472" s="192">
        <f>ROUND(I472*H472,2)</f>
        <v>0</v>
      </c>
      <c r="K472" s="193"/>
      <c r="L472" s="38"/>
      <c r="M472" s="194" t="s">
        <v>1</v>
      </c>
      <c r="N472" s="195" t="s">
        <v>42</v>
      </c>
      <c r="O472" s="70"/>
      <c r="P472" s="196">
        <f>O472*H472</f>
        <v>0</v>
      </c>
      <c r="Q472" s="196">
        <v>0</v>
      </c>
      <c r="R472" s="196">
        <f>Q472*H472</f>
        <v>0</v>
      </c>
      <c r="S472" s="196">
        <v>0</v>
      </c>
      <c r="T472" s="197">
        <f>S472*H472</f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198" t="s">
        <v>153</v>
      </c>
      <c r="AT472" s="198" t="s">
        <v>135</v>
      </c>
      <c r="AU472" s="198" t="s">
        <v>84</v>
      </c>
      <c r="AY472" s="16" t="s">
        <v>132</v>
      </c>
      <c r="BE472" s="199">
        <f>IF(N472="základní",J472,0)</f>
        <v>0</v>
      </c>
      <c r="BF472" s="199">
        <f>IF(N472="snížená",J472,0)</f>
        <v>0</v>
      </c>
      <c r="BG472" s="199">
        <f>IF(N472="zákl. přenesená",J472,0)</f>
        <v>0</v>
      </c>
      <c r="BH472" s="199">
        <f>IF(N472="sníž. přenesená",J472,0)</f>
        <v>0</v>
      </c>
      <c r="BI472" s="199">
        <f>IF(N472="nulová",J472,0)</f>
        <v>0</v>
      </c>
      <c r="BJ472" s="16" t="s">
        <v>84</v>
      </c>
      <c r="BK472" s="199">
        <f>ROUND(I472*H472,2)</f>
        <v>0</v>
      </c>
      <c r="BL472" s="16" t="s">
        <v>153</v>
      </c>
      <c r="BM472" s="198" t="s">
        <v>718</v>
      </c>
    </row>
    <row r="473" spans="1:65" s="2" customFormat="1" ht="10">
      <c r="A473" s="33"/>
      <c r="B473" s="34"/>
      <c r="C473" s="35"/>
      <c r="D473" s="200" t="s">
        <v>141</v>
      </c>
      <c r="E473" s="35"/>
      <c r="F473" s="201" t="s">
        <v>2522</v>
      </c>
      <c r="G473" s="35"/>
      <c r="H473" s="35"/>
      <c r="I473" s="202"/>
      <c r="J473" s="35"/>
      <c r="K473" s="35"/>
      <c r="L473" s="38"/>
      <c r="M473" s="203"/>
      <c r="N473" s="204"/>
      <c r="O473" s="70"/>
      <c r="P473" s="70"/>
      <c r="Q473" s="70"/>
      <c r="R473" s="70"/>
      <c r="S473" s="70"/>
      <c r="T473" s="71"/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T473" s="16" t="s">
        <v>141</v>
      </c>
      <c r="AU473" s="16" t="s">
        <v>84</v>
      </c>
    </row>
    <row r="474" spans="1:65" s="2" customFormat="1" ht="18">
      <c r="A474" s="33"/>
      <c r="B474" s="34"/>
      <c r="C474" s="35"/>
      <c r="D474" s="200" t="s">
        <v>142</v>
      </c>
      <c r="E474" s="35"/>
      <c r="F474" s="205" t="s">
        <v>2520</v>
      </c>
      <c r="G474" s="35"/>
      <c r="H474" s="35"/>
      <c r="I474" s="202"/>
      <c r="J474" s="35"/>
      <c r="K474" s="35"/>
      <c r="L474" s="38"/>
      <c r="M474" s="203"/>
      <c r="N474" s="204"/>
      <c r="O474" s="70"/>
      <c r="P474" s="70"/>
      <c r="Q474" s="70"/>
      <c r="R474" s="70"/>
      <c r="S474" s="70"/>
      <c r="T474" s="71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T474" s="16" t="s">
        <v>142</v>
      </c>
      <c r="AU474" s="16" t="s">
        <v>84</v>
      </c>
    </row>
    <row r="475" spans="1:65" s="2" customFormat="1" ht="16.5" customHeight="1">
      <c r="A475" s="33"/>
      <c r="B475" s="34"/>
      <c r="C475" s="186" t="s">
        <v>715</v>
      </c>
      <c r="D475" s="186" t="s">
        <v>135</v>
      </c>
      <c r="E475" s="187" t="s">
        <v>2523</v>
      </c>
      <c r="F475" s="188" t="s">
        <v>2524</v>
      </c>
      <c r="G475" s="189" t="s">
        <v>237</v>
      </c>
      <c r="H475" s="190">
        <v>15</v>
      </c>
      <c r="I475" s="191"/>
      <c r="J475" s="192">
        <f>ROUND(I475*H475,2)</f>
        <v>0</v>
      </c>
      <c r="K475" s="193"/>
      <c r="L475" s="38"/>
      <c r="M475" s="194" t="s">
        <v>1</v>
      </c>
      <c r="N475" s="195" t="s">
        <v>42</v>
      </c>
      <c r="O475" s="70"/>
      <c r="P475" s="196">
        <f>O475*H475</f>
        <v>0</v>
      </c>
      <c r="Q475" s="196">
        <v>0</v>
      </c>
      <c r="R475" s="196">
        <f>Q475*H475</f>
        <v>0</v>
      </c>
      <c r="S475" s="196">
        <v>0</v>
      </c>
      <c r="T475" s="197">
        <f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98" t="s">
        <v>153</v>
      </c>
      <c r="AT475" s="198" t="s">
        <v>135</v>
      </c>
      <c r="AU475" s="198" t="s">
        <v>84</v>
      </c>
      <c r="AY475" s="16" t="s">
        <v>132</v>
      </c>
      <c r="BE475" s="199">
        <f>IF(N475="základní",J475,0)</f>
        <v>0</v>
      </c>
      <c r="BF475" s="199">
        <f>IF(N475="snížená",J475,0)</f>
        <v>0</v>
      </c>
      <c r="BG475" s="199">
        <f>IF(N475="zákl. přenesená",J475,0)</f>
        <v>0</v>
      </c>
      <c r="BH475" s="199">
        <f>IF(N475="sníž. přenesená",J475,0)</f>
        <v>0</v>
      </c>
      <c r="BI475" s="199">
        <f>IF(N475="nulová",J475,0)</f>
        <v>0</v>
      </c>
      <c r="BJ475" s="16" t="s">
        <v>84</v>
      </c>
      <c r="BK475" s="199">
        <f>ROUND(I475*H475,2)</f>
        <v>0</v>
      </c>
      <c r="BL475" s="16" t="s">
        <v>153</v>
      </c>
      <c r="BM475" s="198" t="s">
        <v>721</v>
      </c>
    </row>
    <row r="476" spans="1:65" s="2" customFormat="1" ht="10">
      <c r="A476" s="33"/>
      <c r="B476" s="34"/>
      <c r="C476" s="35"/>
      <c r="D476" s="200" t="s">
        <v>141</v>
      </c>
      <c r="E476" s="35"/>
      <c r="F476" s="201" t="s">
        <v>2524</v>
      </c>
      <c r="G476" s="35"/>
      <c r="H476" s="35"/>
      <c r="I476" s="202"/>
      <c r="J476" s="35"/>
      <c r="K476" s="35"/>
      <c r="L476" s="38"/>
      <c r="M476" s="203"/>
      <c r="N476" s="204"/>
      <c r="O476" s="70"/>
      <c r="P476" s="70"/>
      <c r="Q476" s="70"/>
      <c r="R476" s="70"/>
      <c r="S476" s="70"/>
      <c r="T476" s="71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T476" s="16" t="s">
        <v>141</v>
      </c>
      <c r="AU476" s="16" t="s">
        <v>84</v>
      </c>
    </row>
    <row r="477" spans="1:65" s="2" customFormat="1" ht="18">
      <c r="A477" s="33"/>
      <c r="B477" s="34"/>
      <c r="C477" s="35"/>
      <c r="D477" s="200" t="s">
        <v>142</v>
      </c>
      <c r="E477" s="35"/>
      <c r="F477" s="205" t="s">
        <v>2520</v>
      </c>
      <c r="G477" s="35"/>
      <c r="H477" s="35"/>
      <c r="I477" s="202"/>
      <c r="J477" s="35"/>
      <c r="K477" s="35"/>
      <c r="L477" s="38"/>
      <c r="M477" s="203"/>
      <c r="N477" s="204"/>
      <c r="O477" s="70"/>
      <c r="P477" s="70"/>
      <c r="Q477" s="70"/>
      <c r="R477" s="70"/>
      <c r="S477" s="70"/>
      <c r="T477" s="71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T477" s="16" t="s">
        <v>142</v>
      </c>
      <c r="AU477" s="16" t="s">
        <v>84</v>
      </c>
    </row>
    <row r="478" spans="1:65" s="2" customFormat="1" ht="16.5" customHeight="1">
      <c r="A478" s="33"/>
      <c r="B478" s="34"/>
      <c r="C478" s="186" t="s">
        <v>458</v>
      </c>
      <c r="D478" s="186" t="s">
        <v>135</v>
      </c>
      <c r="E478" s="187" t="s">
        <v>2525</v>
      </c>
      <c r="F478" s="188" t="s">
        <v>2526</v>
      </c>
      <c r="G478" s="189" t="s">
        <v>237</v>
      </c>
      <c r="H478" s="190">
        <v>1</v>
      </c>
      <c r="I478" s="191"/>
      <c r="J478" s="192">
        <f>ROUND(I478*H478,2)</f>
        <v>0</v>
      </c>
      <c r="K478" s="193"/>
      <c r="L478" s="38"/>
      <c r="M478" s="194" t="s">
        <v>1</v>
      </c>
      <c r="N478" s="195" t="s">
        <v>42</v>
      </c>
      <c r="O478" s="70"/>
      <c r="P478" s="196">
        <f>O478*H478</f>
        <v>0</v>
      </c>
      <c r="Q478" s="196">
        <v>0</v>
      </c>
      <c r="R478" s="196">
        <f>Q478*H478</f>
        <v>0</v>
      </c>
      <c r="S478" s="196">
        <v>0</v>
      </c>
      <c r="T478" s="197">
        <f>S478*H478</f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98" t="s">
        <v>153</v>
      </c>
      <c r="AT478" s="198" t="s">
        <v>135</v>
      </c>
      <c r="AU478" s="198" t="s">
        <v>84</v>
      </c>
      <c r="AY478" s="16" t="s">
        <v>132</v>
      </c>
      <c r="BE478" s="199">
        <f>IF(N478="základní",J478,0)</f>
        <v>0</v>
      </c>
      <c r="BF478" s="199">
        <f>IF(N478="snížená",J478,0)</f>
        <v>0</v>
      </c>
      <c r="BG478" s="199">
        <f>IF(N478="zákl. přenesená",J478,0)</f>
        <v>0</v>
      </c>
      <c r="BH478" s="199">
        <f>IF(N478="sníž. přenesená",J478,0)</f>
        <v>0</v>
      </c>
      <c r="BI478" s="199">
        <f>IF(N478="nulová",J478,0)</f>
        <v>0</v>
      </c>
      <c r="BJ478" s="16" t="s">
        <v>84</v>
      </c>
      <c r="BK478" s="199">
        <f>ROUND(I478*H478,2)</f>
        <v>0</v>
      </c>
      <c r="BL478" s="16" t="s">
        <v>153</v>
      </c>
      <c r="BM478" s="198" t="s">
        <v>729</v>
      </c>
    </row>
    <row r="479" spans="1:65" s="2" customFormat="1" ht="10">
      <c r="A479" s="33"/>
      <c r="B479" s="34"/>
      <c r="C479" s="35"/>
      <c r="D479" s="200" t="s">
        <v>141</v>
      </c>
      <c r="E479" s="35"/>
      <c r="F479" s="201" t="s">
        <v>2526</v>
      </c>
      <c r="G479" s="35"/>
      <c r="H479" s="35"/>
      <c r="I479" s="202"/>
      <c r="J479" s="35"/>
      <c r="K479" s="35"/>
      <c r="L479" s="38"/>
      <c r="M479" s="203"/>
      <c r="N479" s="204"/>
      <c r="O479" s="70"/>
      <c r="P479" s="70"/>
      <c r="Q479" s="70"/>
      <c r="R479" s="70"/>
      <c r="S479" s="70"/>
      <c r="T479" s="71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T479" s="16" t="s">
        <v>141</v>
      </c>
      <c r="AU479" s="16" t="s">
        <v>84</v>
      </c>
    </row>
    <row r="480" spans="1:65" s="2" customFormat="1" ht="18">
      <c r="A480" s="33"/>
      <c r="B480" s="34"/>
      <c r="C480" s="35"/>
      <c r="D480" s="200" t="s">
        <v>142</v>
      </c>
      <c r="E480" s="35"/>
      <c r="F480" s="205" t="s">
        <v>2520</v>
      </c>
      <c r="G480" s="35"/>
      <c r="H480" s="35"/>
      <c r="I480" s="202"/>
      <c r="J480" s="35"/>
      <c r="K480" s="35"/>
      <c r="L480" s="38"/>
      <c r="M480" s="203"/>
      <c r="N480" s="204"/>
      <c r="O480" s="70"/>
      <c r="P480" s="70"/>
      <c r="Q480" s="70"/>
      <c r="R480" s="70"/>
      <c r="S480" s="70"/>
      <c r="T480" s="71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T480" s="16" t="s">
        <v>142</v>
      </c>
      <c r="AU480" s="16" t="s">
        <v>84</v>
      </c>
    </row>
    <row r="481" spans="1:65" s="2" customFormat="1" ht="16.5" customHeight="1">
      <c r="A481" s="33"/>
      <c r="B481" s="34"/>
      <c r="C481" s="186" t="s">
        <v>726</v>
      </c>
      <c r="D481" s="186" t="s">
        <v>135</v>
      </c>
      <c r="E481" s="187" t="s">
        <v>2527</v>
      </c>
      <c r="F481" s="188" t="s">
        <v>2528</v>
      </c>
      <c r="G481" s="189" t="s">
        <v>237</v>
      </c>
      <c r="H481" s="190">
        <v>2</v>
      </c>
      <c r="I481" s="191"/>
      <c r="J481" s="192">
        <f>ROUND(I481*H481,2)</f>
        <v>0</v>
      </c>
      <c r="K481" s="193"/>
      <c r="L481" s="38"/>
      <c r="M481" s="194" t="s">
        <v>1</v>
      </c>
      <c r="N481" s="195" t="s">
        <v>42</v>
      </c>
      <c r="O481" s="70"/>
      <c r="P481" s="196">
        <f>O481*H481</f>
        <v>0</v>
      </c>
      <c r="Q481" s="196">
        <v>0</v>
      </c>
      <c r="R481" s="196">
        <f>Q481*H481</f>
        <v>0</v>
      </c>
      <c r="S481" s="196">
        <v>0</v>
      </c>
      <c r="T481" s="197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98" t="s">
        <v>153</v>
      </c>
      <c r="AT481" s="198" t="s">
        <v>135</v>
      </c>
      <c r="AU481" s="198" t="s">
        <v>84</v>
      </c>
      <c r="AY481" s="16" t="s">
        <v>132</v>
      </c>
      <c r="BE481" s="199">
        <f>IF(N481="základní",J481,0)</f>
        <v>0</v>
      </c>
      <c r="BF481" s="199">
        <f>IF(N481="snížená",J481,0)</f>
        <v>0</v>
      </c>
      <c r="BG481" s="199">
        <f>IF(N481="zákl. přenesená",J481,0)</f>
        <v>0</v>
      </c>
      <c r="BH481" s="199">
        <f>IF(N481="sníž. přenesená",J481,0)</f>
        <v>0</v>
      </c>
      <c r="BI481" s="199">
        <f>IF(N481="nulová",J481,0)</f>
        <v>0</v>
      </c>
      <c r="BJ481" s="16" t="s">
        <v>84</v>
      </c>
      <c r="BK481" s="199">
        <f>ROUND(I481*H481,2)</f>
        <v>0</v>
      </c>
      <c r="BL481" s="16" t="s">
        <v>153</v>
      </c>
      <c r="BM481" s="198" t="s">
        <v>732</v>
      </c>
    </row>
    <row r="482" spans="1:65" s="2" customFormat="1" ht="10">
      <c r="A482" s="33"/>
      <c r="B482" s="34"/>
      <c r="C482" s="35"/>
      <c r="D482" s="200" t="s">
        <v>141</v>
      </c>
      <c r="E482" s="35"/>
      <c r="F482" s="201" t="s">
        <v>2528</v>
      </c>
      <c r="G482" s="35"/>
      <c r="H482" s="35"/>
      <c r="I482" s="202"/>
      <c r="J482" s="35"/>
      <c r="K482" s="35"/>
      <c r="L482" s="38"/>
      <c r="M482" s="203"/>
      <c r="N482" s="204"/>
      <c r="O482" s="70"/>
      <c r="P482" s="70"/>
      <c r="Q482" s="70"/>
      <c r="R482" s="70"/>
      <c r="S482" s="70"/>
      <c r="T482" s="71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T482" s="16" t="s">
        <v>141</v>
      </c>
      <c r="AU482" s="16" t="s">
        <v>84</v>
      </c>
    </row>
    <row r="483" spans="1:65" s="2" customFormat="1" ht="18">
      <c r="A483" s="33"/>
      <c r="B483" s="34"/>
      <c r="C483" s="35"/>
      <c r="D483" s="200" t="s">
        <v>142</v>
      </c>
      <c r="E483" s="35"/>
      <c r="F483" s="205" t="s">
        <v>2520</v>
      </c>
      <c r="G483" s="35"/>
      <c r="H483" s="35"/>
      <c r="I483" s="202"/>
      <c r="J483" s="35"/>
      <c r="K483" s="35"/>
      <c r="L483" s="38"/>
      <c r="M483" s="203"/>
      <c r="N483" s="204"/>
      <c r="O483" s="70"/>
      <c r="P483" s="70"/>
      <c r="Q483" s="70"/>
      <c r="R483" s="70"/>
      <c r="S483" s="70"/>
      <c r="T483" s="71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T483" s="16" t="s">
        <v>142</v>
      </c>
      <c r="AU483" s="16" t="s">
        <v>84</v>
      </c>
    </row>
    <row r="484" spans="1:65" s="2" customFormat="1" ht="16.5" customHeight="1">
      <c r="A484" s="33"/>
      <c r="B484" s="34"/>
      <c r="C484" s="186" t="s">
        <v>461</v>
      </c>
      <c r="D484" s="186" t="s">
        <v>135</v>
      </c>
      <c r="E484" s="187" t="s">
        <v>2529</v>
      </c>
      <c r="F484" s="188" t="s">
        <v>2530</v>
      </c>
      <c r="G484" s="189" t="s">
        <v>237</v>
      </c>
      <c r="H484" s="190">
        <v>7</v>
      </c>
      <c r="I484" s="191"/>
      <c r="J484" s="192">
        <f>ROUND(I484*H484,2)</f>
        <v>0</v>
      </c>
      <c r="K484" s="193"/>
      <c r="L484" s="38"/>
      <c r="M484" s="194" t="s">
        <v>1</v>
      </c>
      <c r="N484" s="195" t="s">
        <v>42</v>
      </c>
      <c r="O484" s="70"/>
      <c r="P484" s="196">
        <f>O484*H484</f>
        <v>0</v>
      </c>
      <c r="Q484" s="196">
        <v>0</v>
      </c>
      <c r="R484" s="196">
        <f>Q484*H484</f>
        <v>0</v>
      </c>
      <c r="S484" s="196">
        <v>0</v>
      </c>
      <c r="T484" s="197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98" t="s">
        <v>153</v>
      </c>
      <c r="AT484" s="198" t="s">
        <v>135</v>
      </c>
      <c r="AU484" s="198" t="s">
        <v>84</v>
      </c>
      <c r="AY484" s="16" t="s">
        <v>132</v>
      </c>
      <c r="BE484" s="199">
        <f>IF(N484="základní",J484,0)</f>
        <v>0</v>
      </c>
      <c r="BF484" s="199">
        <f>IF(N484="snížená",J484,0)</f>
        <v>0</v>
      </c>
      <c r="BG484" s="199">
        <f>IF(N484="zákl. přenesená",J484,0)</f>
        <v>0</v>
      </c>
      <c r="BH484" s="199">
        <f>IF(N484="sníž. přenesená",J484,0)</f>
        <v>0</v>
      </c>
      <c r="BI484" s="199">
        <f>IF(N484="nulová",J484,0)</f>
        <v>0</v>
      </c>
      <c r="BJ484" s="16" t="s">
        <v>84</v>
      </c>
      <c r="BK484" s="199">
        <f>ROUND(I484*H484,2)</f>
        <v>0</v>
      </c>
      <c r="BL484" s="16" t="s">
        <v>153</v>
      </c>
      <c r="BM484" s="198" t="s">
        <v>737</v>
      </c>
    </row>
    <row r="485" spans="1:65" s="2" customFormat="1" ht="10">
      <c r="A485" s="33"/>
      <c r="B485" s="34"/>
      <c r="C485" s="35"/>
      <c r="D485" s="200" t="s">
        <v>141</v>
      </c>
      <c r="E485" s="35"/>
      <c r="F485" s="201" t="s">
        <v>2530</v>
      </c>
      <c r="G485" s="35"/>
      <c r="H485" s="35"/>
      <c r="I485" s="202"/>
      <c r="J485" s="35"/>
      <c r="K485" s="35"/>
      <c r="L485" s="38"/>
      <c r="M485" s="203"/>
      <c r="N485" s="204"/>
      <c r="O485" s="70"/>
      <c r="P485" s="70"/>
      <c r="Q485" s="70"/>
      <c r="R485" s="70"/>
      <c r="S485" s="70"/>
      <c r="T485" s="71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T485" s="16" t="s">
        <v>141</v>
      </c>
      <c r="AU485" s="16" t="s">
        <v>84</v>
      </c>
    </row>
    <row r="486" spans="1:65" s="2" customFormat="1" ht="18">
      <c r="A486" s="33"/>
      <c r="B486" s="34"/>
      <c r="C486" s="35"/>
      <c r="D486" s="200" t="s">
        <v>142</v>
      </c>
      <c r="E486" s="35"/>
      <c r="F486" s="205" t="s">
        <v>2531</v>
      </c>
      <c r="G486" s="35"/>
      <c r="H486" s="35"/>
      <c r="I486" s="202"/>
      <c r="J486" s="35"/>
      <c r="K486" s="35"/>
      <c r="L486" s="38"/>
      <c r="M486" s="203"/>
      <c r="N486" s="204"/>
      <c r="O486" s="70"/>
      <c r="P486" s="70"/>
      <c r="Q486" s="70"/>
      <c r="R486" s="70"/>
      <c r="S486" s="70"/>
      <c r="T486" s="71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T486" s="16" t="s">
        <v>142</v>
      </c>
      <c r="AU486" s="16" t="s">
        <v>84</v>
      </c>
    </row>
    <row r="487" spans="1:65" s="2" customFormat="1" ht="16.5" customHeight="1">
      <c r="A487" s="33"/>
      <c r="B487" s="34"/>
      <c r="C487" s="186" t="s">
        <v>734</v>
      </c>
      <c r="D487" s="186" t="s">
        <v>135</v>
      </c>
      <c r="E487" s="187" t="s">
        <v>2532</v>
      </c>
      <c r="F487" s="188" t="s">
        <v>2533</v>
      </c>
      <c r="G487" s="189" t="s">
        <v>237</v>
      </c>
      <c r="H487" s="190">
        <v>1</v>
      </c>
      <c r="I487" s="191"/>
      <c r="J487" s="192">
        <f>ROUND(I487*H487,2)</f>
        <v>0</v>
      </c>
      <c r="K487" s="193"/>
      <c r="L487" s="38"/>
      <c r="M487" s="194" t="s">
        <v>1</v>
      </c>
      <c r="N487" s="195" t="s">
        <v>42</v>
      </c>
      <c r="O487" s="70"/>
      <c r="P487" s="196">
        <f>O487*H487</f>
        <v>0</v>
      </c>
      <c r="Q487" s="196">
        <v>0</v>
      </c>
      <c r="R487" s="196">
        <f>Q487*H487</f>
        <v>0</v>
      </c>
      <c r="S487" s="196">
        <v>0</v>
      </c>
      <c r="T487" s="197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98" t="s">
        <v>153</v>
      </c>
      <c r="AT487" s="198" t="s">
        <v>135</v>
      </c>
      <c r="AU487" s="198" t="s">
        <v>84</v>
      </c>
      <c r="AY487" s="16" t="s">
        <v>132</v>
      </c>
      <c r="BE487" s="199">
        <f>IF(N487="základní",J487,0)</f>
        <v>0</v>
      </c>
      <c r="BF487" s="199">
        <f>IF(N487="snížená",J487,0)</f>
        <v>0</v>
      </c>
      <c r="BG487" s="199">
        <f>IF(N487="zákl. přenesená",J487,0)</f>
        <v>0</v>
      </c>
      <c r="BH487" s="199">
        <f>IF(N487="sníž. přenesená",J487,0)</f>
        <v>0</v>
      </c>
      <c r="BI487" s="199">
        <f>IF(N487="nulová",J487,0)</f>
        <v>0</v>
      </c>
      <c r="BJ487" s="16" t="s">
        <v>84</v>
      </c>
      <c r="BK487" s="199">
        <f>ROUND(I487*H487,2)</f>
        <v>0</v>
      </c>
      <c r="BL487" s="16" t="s">
        <v>153</v>
      </c>
      <c r="BM487" s="198" t="s">
        <v>743</v>
      </c>
    </row>
    <row r="488" spans="1:65" s="2" customFormat="1" ht="10">
      <c r="A488" s="33"/>
      <c r="B488" s="34"/>
      <c r="C488" s="35"/>
      <c r="D488" s="200" t="s">
        <v>141</v>
      </c>
      <c r="E488" s="35"/>
      <c r="F488" s="201" t="s">
        <v>2533</v>
      </c>
      <c r="G488" s="35"/>
      <c r="H488" s="35"/>
      <c r="I488" s="202"/>
      <c r="J488" s="35"/>
      <c r="K488" s="35"/>
      <c r="L488" s="38"/>
      <c r="M488" s="203"/>
      <c r="N488" s="204"/>
      <c r="O488" s="70"/>
      <c r="P488" s="70"/>
      <c r="Q488" s="70"/>
      <c r="R488" s="70"/>
      <c r="S488" s="70"/>
      <c r="T488" s="71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T488" s="16" t="s">
        <v>141</v>
      </c>
      <c r="AU488" s="16" t="s">
        <v>84</v>
      </c>
    </row>
    <row r="489" spans="1:65" s="2" customFormat="1" ht="18">
      <c r="A489" s="33"/>
      <c r="B489" s="34"/>
      <c r="C489" s="35"/>
      <c r="D489" s="200" t="s">
        <v>142</v>
      </c>
      <c r="E489" s="35"/>
      <c r="F489" s="205" t="s">
        <v>2531</v>
      </c>
      <c r="G489" s="35"/>
      <c r="H489" s="35"/>
      <c r="I489" s="202"/>
      <c r="J489" s="35"/>
      <c r="K489" s="35"/>
      <c r="L489" s="38"/>
      <c r="M489" s="203"/>
      <c r="N489" s="204"/>
      <c r="O489" s="70"/>
      <c r="P489" s="70"/>
      <c r="Q489" s="70"/>
      <c r="R489" s="70"/>
      <c r="S489" s="70"/>
      <c r="T489" s="71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T489" s="16" t="s">
        <v>142</v>
      </c>
      <c r="AU489" s="16" t="s">
        <v>84</v>
      </c>
    </row>
    <row r="490" spans="1:65" s="2" customFormat="1" ht="16.5" customHeight="1">
      <c r="A490" s="33"/>
      <c r="B490" s="34"/>
      <c r="C490" s="186" t="s">
        <v>466</v>
      </c>
      <c r="D490" s="186" t="s">
        <v>135</v>
      </c>
      <c r="E490" s="187" t="s">
        <v>2534</v>
      </c>
      <c r="F490" s="188" t="s">
        <v>2535</v>
      </c>
      <c r="G490" s="189" t="s">
        <v>237</v>
      </c>
      <c r="H490" s="190">
        <v>0.54600000000000004</v>
      </c>
      <c r="I490" s="191"/>
      <c r="J490" s="192">
        <f>ROUND(I490*H490,2)</f>
        <v>0</v>
      </c>
      <c r="K490" s="193"/>
      <c r="L490" s="38"/>
      <c r="M490" s="194" t="s">
        <v>1</v>
      </c>
      <c r="N490" s="195" t="s">
        <v>42</v>
      </c>
      <c r="O490" s="70"/>
      <c r="P490" s="196">
        <f>O490*H490</f>
        <v>0</v>
      </c>
      <c r="Q490" s="196">
        <v>0</v>
      </c>
      <c r="R490" s="196">
        <f>Q490*H490</f>
        <v>0</v>
      </c>
      <c r="S490" s="196">
        <v>0</v>
      </c>
      <c r="T490" s="197">
        <f>S490*H490</f>
        <v>0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198" t="s">
        <v>153</v>
      </c>
      <c r="AT490" s="198" t="s">
        <v>135</v>
      </c>
      <c r="AU490" s="198" t="s">
        <v>84</v>
      </c>
      <c r="AY490" s="16" t="s">
        <v>132</v>
      </c>
      <c r="BE490" s="199">
        <f>IF(N490="základní",J490,0)</f>
        <v>0</v>
      </c>
      <c r="BF490" s="199">
        <f>IF(N490="snížená",J490,0)</f>
        <v>0</v>
      </c>
      <c r="BG490" s="199">
        <f>IF(N490="zákl. přenesená",J490,0)</f>
        <v>0</v>
      </c>
      <c r="BH490" s="199">
        <f>IF(N490="sníž. přenesená",J490,0)</f>
        <v>0</v>
      </c>
      <c r="BI490" s="199">
        <f>IF(N490="nulová",J490,0)</f>
        <v>0</v>
      </c>
      <c r="BJ490" s="16" t="s">
        <v>84</v>
      </c>
      <c r="BK490" s="199">
        <f>ROUND(I490*H490,2)</f>
        <v>0</v>
      </c>
      <c r="BL490" s="16" t="s">
        <v>153</v>
      </c>
      <c r="BM490" s="198" t="s">
        <v>748</v>
      </c>
    </row>
    <row r="491" spans="1:65" s="2" customFormat="1" ht="10">
      <c r="A491" s="33"/>
      <c r="B491" s="34"/>
      <c r="C491" s="35"/>
      <c r="D491" s="200" t="s">
        <v>141</v>
      </c>
      <c r="E491" s="35"/>
      <c r="F491" s="201" t="s">
        <v>2535</v>
      </c>
      <c r="G491" s="35"/>
      <c r="H491" s="35"/>
      <c r="I491" s="202"/>
      <c r="J491" s="35"/>
      <c r="K491" s="35"/>
      <c r="L491" s="38"/>
      <c r="M491" s="203"/>
      <c r="N491" s="204"/>
      <c r="O491" s="70"/>
      <c r="P491" s="70"/>
      <c r="Q491" s="70"/>
      <c r="R491" s="70"/>
      <c r="S491" s="70"/>
      <c r="T491" s="71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T491" s="16" t="s">
        <v>141</v>
      </c>
      <c r="AU491" s="16" t="s">
        <v>84</v>
      </c>
    </row>
    <row r="492" spans="1:65" s="2" customFormat="1" ht="18">
      <c r="A492" s="33"/>
      <c r="B492" s="34"/>
      <c r="C492" s="35"/>
      <c r="D492" s="200" t="s">
        <v>142</v>
      </c>
      <c r="E492" s="35"/>
      <c r="F492" s="205" t="s">
        <v>2536</v>
      </c>
      <c r="G492" s="35"/>
      <c r="H492" s="35"/>
      <c r="I492" s="202"/>
      <c r="J492" s="35"/>
      <c r="K492" s="35"/>
      <c r="L492" s="38"/>
      <c r="M492" s="203"/>
      <c r="N492" s="204"/>
      <c r="O492" s="70"/>
      <c r="P492" s="70"/>
      <c r="Q492" s="70"/>
      <c r="R492" s="70"/>
      <c r="S492" s="70"/>
      <c r="T492" s="71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T492" s="16" t="s">
        <v>142</v>
      </c>
      <c r="AU492" s="16" t="s">
        <v>84</v>
      </c>
    </row>
    <row r="493" spans="1:65" s="2" customFormat="1" ht="24.15" customHeight="1">
      <c r="A493" s="33"/>
      <c r="B493" s="34"/>
      <c r="C493" s="186" t="s">
        <v>745</v>
      </c>
      <c r="D493" s="186" t="s">
        <v>135</v>
      </c>
      <c r="E493" s="187" t="s">
        <v>2537</v>
      </c>
      <c r="F493" s="188" t="s">
        <v>2538</v>
      </c>
      <c r="G493" s="189" t="s">
        <v>237</v>
      </c>
      <c r="H493" s="190">
        <v>7</v>
      </c>
      <c r="I493" s="191"/>
      <c r="J493" s="192">
        <f>ROUND(I493*H493,2)</f>
        <v>0</v>
      </c>
      <c r="K493" s="193"/>
      <c r="L493" s="38"/>
      <c r="M493" s="194" t="s">
        <v>1</v>
      </c>
      <c r="N493" s="195" t="s">
        <v>42</v>
      </c>
      <c r="O493" s="70"/>
      <c r="P493" s="196">
        <f>O493*H493</f>
        <v>0</v>
      </c>
      <c r="Q493" s="196">
        <v>0</v>
      </c>
      <c r="R493" s="196">
        <f>Q493*H493</f>
        <v>0</v>
      </c>
      <c r="S493" s="196">
        <v>0</v>
      </c>
      <c r="T493" s="197">
        <f>S493*H493</f>
        <v>0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198" t="s">
        <v>153</v>
      </c>
      <c r="AT493" s="198" t="s">
        <v>135</v>
      </c>
      <c r="AU493" s="198" t="s">
        <v>84</v>
      </c>
      <c r="AY493" s="16" t="s">
        <v>132</v>
      </c>
      <c r="BE493" s="199">
        <f>IF(N493="základní",J493,0)</f>
        <v>0</v>
      </c>
      <c r="BF493" s="199">
        <f>IF(N493="snížená",J493,0)</f>
        <v>0</v>
      </c>
      <c r="BG493" s="199">
        <f>IF(N493="zákl. přenesená",J493,0)</f>
        <v>0</v>
      </c>
      <c r="BH493" s="199">
        <f>IF(N493="sníž. přenesená",J493,0)</f>
        <v>0</v>
      </c>
      <c r="BI493" s="199">
        <f>IF(N493="nulová",J493,0)</f>
        <v>0</v>
      </c>
      <c r="BJ493" s="16" t="s">
        <v>84</v>
      </c>
      <c r="BK493" s="199">
        <f>ROUND(I493*H493,2)</f>
        <v>0</v>
      </c>
      <c r="BL493" s="16" t="s">
        <v>153</v>
      </c>
      <c r="BM493" s="198" t="s">
        <v>752</v>
      </c>
    </row>
    <row r="494" spans="1:65" s="2" customFormat="1" ht="10">
      <c r="A494" s="33"/>
      <c r="B494" s="34"/>
      <c r="C494" s="35"/>
      <c r="D494" s="200" t="s">
        <v>141</v>
      </c>
      <c r="E494" s="35"/>
      <c r="F494" s="201" t="s">
        <v>2538</v>
      </c>
      <c r="G494" s="35"/>
      <c r="H494" s="35"/>
      <c r="I494" s="202"/>
      <c r="J494" s="35"/>
      <c r="K494" s="35"/>
      <c r="L494" s="38"/>
      <c r="M494" s="203"/>
      <c r="N494" s="204"/>
      <c r="O494" s="70"/>
      <c r="P494" s="70"/>
      <c r="Q494" s="70"/>
      <c r="R494" s="70"/>
      <c r="S494" s="70"/>
      <c r="T494" s="7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T494" s="16" t="s">
        <v>141</v>
      </c>
      <c r="AU494" s="16" t="s">
        <v>84</v>
      </c>
    </row>
    <row r="495" spans="1:65" s="2" customFormat="1" ht="18">
      <c r="A495" s="33"/>
      <c r="B495" s="34"/>
      <c r="C495" s="35"/>
      <c r="D495" s="200" t="s">
        <v>142</v>
      </c>
      <c r="E495" s="35"/>
      <c r="F495" s="205" t="s">
        <v>2539</v>
      </c>
      <c r="G495" s="35"/>
      <c r="H495" s="35"/>
      <c r="I495" s="202"/>
      <c r="J495" s="35"/>
      <c r="K495" s="35"/>
      <c r="L495" s="38"/>
      <c r="M495" s="203"/>
      <c r="N495" s="204"/>
      <c r="O495" s="70"/>
      <c r="P495" s="70"/>
      <c r="Q495" s="70"/>
      <c r="R495" s="70"/>
      <c r="S495" s="70"/>
      <c r="T495" s="71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T495" s="16" t="s">
        <v>142</v>
      </c>
      <c r="AU495" s="16" t="s">
        <v>84</v>
      </c>
    </row>
    <row r="496" spans="1:65" s="2" customFormat="1" ht="16.5" customHeight="1">
      <c r="A496" s="33"/>
      <c r="B496" s="34"/>
      <c r="C496" s="186" t="s">
        <v>469</v>
      </c>
      <c r="D496" s="186" t="s">
        <v>135</v>
      </c>
      <c r="E496" s="187" t="s">
        <v>2540</v>
      </c>
      <c r="F496" s="188" t="s">
        <v>2541</v>
      </c>
      <c r="G496" s="189" t="s">
        <v>237</v>
      </c>
      <c r="H496" s="190">
        <v>5</v>
      </c>
      <c r="I496" s="191"/>
      <c r="J496" s="192">
        <f>ROUND(I496*H496,2)</f>
        <v>0</v>
      </c>
      <c r="K496" s="193"/>
      <c r="L496" s="38"/>
      <c r="M496" s="194" t="s">
        <v>1</v>
      </c>
      <c r="N496" s="195" t="s">
        <v>42</v>
      </c>
      <c r="O496" s="70"/>
      <c r="P496" s="196">
        <f>O496*H496</f>
        <v>0</v>
      </c>
      <c r="Q496" s="196">
        <v>0</v>
      </c>
      <c r="R496" s="196">
        <f>Q496*H496</f>
        <v>0</v>
      </c>
      <c r="S496" s="196">
        <v>0</v>
      </c>
      <c r="T496" s="197">
        <f>S496*H496</f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98" t="s">
        <v>153</v>
      </c>
      <c r="AT496" s="198" t="s">
        <v>135</v>
      </c>
      <c r="AU496" s="198" t="s">
        <v>84</v>
      </c>
      <c r="AY496" s="16" t="s">
        <v>132</v>
      </c>
      <c r="BE496" s="199">
        <f>IF(N496="základní",J496,0)</f>
        <v>0</v>
      </c>
      <c r="BF496" s="199">
        <f>IF(N496="snížená",J496,0)</f>
        <v>0</v>
      </c>
      <c r="BG496" s="199">
        <f>IF(N496="zákl. přenesená",J496,0)</f>
        <v>0</v>
      </c>
      <c r="BH496" s="199">
        <f>IF(N496="sníž. přenesená",J496,0)</f>
        <v>0</v>
      </c>
      <c r="BI496" s="199">
        <f>IF(N496="nulová",J496,0)</f>
        <v>0</v>
      </c>
      <c r="BJ496" s="16" t="s">
        <v>84</v>
      </c>
      <c r="BK496" s="199">
        <f>ROUND(I496*H496,2)</f>
        <v>0</v>
      </c>
      <c r="BL496" s="16" t="s">
        <v>153</v>
      </c>
      <c r="BM496" s="198" t="s">
        <v>757</v>
      </c>
    </row>
    <row r="497" spans="1:65" s="2" customFormat="1" ht="10">
      <c r="A497" s="33"/>
      <c r="B497" s="34"/>
      <c r="C497" s="35"/>
      <c r="D497" s="200" t="s">
        <v>141</v>
      </c>
      <c r="E497" s="35"/>
      <c r="F497" s="201" t="s">
        <v>2541</v>
      </c>
      <c r="G497" s="35"/>
      <c r="H497" s="35"/>
      <c r="I497" s="202"/>
      <c r="J497" s="35"/>
      <c r="K497" s="35"/>
      <c r="L497" s="38"/>
      <c r="M497" s="203"/>
      <c r="N497" s="204"/>
      <c r="O497" s="70"/>
      <c r="P497" s="70"/>
      <c r="Q497" s="70"/>
      <c r="R497" s="70"/>
      <c r="S497" s="70"/>
      <c r="T497" s="71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T497" s="16" t="s">
        <v>141</v>
      </c>
      <c r="AU497" s="16" t="s">
        <v>84</v>
      </c>
    </row>
    <row r="498" spans="1:65" s="2" customFormat="1" ht="18">
      <c r="A498" s="33"/>
      <c r="B498" s="34"/>
      <c r="C498" s="35"/>
      <c r="D498" s="200" t="s">
        <v>142</v>
      </c>
      <c r="E498" s="35"/>
      <c r="F498" s="205" t="s">
        <v>2542</v>
      </c>
      <c r="G498" s="35"/>
      <c r="H498" s="35"/>
      <c r="I498" s="202"/>
      <c r="J498" s="35"/>
      <c r="K498" s="35"/>
      <c r="L498" s="38"/>
      <c r="M498" s="203"/>
      <c r="N498" s="204"/>
      <c r="O498" s="70"/>
      <c r="P498" s="70"/>
      <c r="Q498" s="70"/>
      <c r="R498" s="70"/>
      <c r="S498" s="70"/>
      <c r="T498" s="71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T498" s="16" t="s">
        <v>142</v>
      </c>
      <c r="AU498" s="16" t="s">
        <v>84</v>
      </c>
    </row>
    <row r="499" spans="1:65" s="2" customFormat="1" ht="16.5" customHeight="1">
      <c r="A499" s="33"/>
      <c r="B499" s="34"/>
      <c r="C499" s="186" t="s">
        <v>754</v>
      </c>
      <c r="D499" s="186" t="s">
        <v>135</v>
      </c>
      <c r="E499" s="187" t="s">
        <v>2543</v>
      </c>
      <c r="F499" s="188" t="s">
        <v>2544</v>
      </c>
      <c r="G499" s="189" t="s">
        <v>237</v>
      </c>
      <c r="H499" s="190">
        <v>75</v>
      </c>
      <c r="I499" s="191"/>
      <c r="J499" s="192">
        <f>ROUND(I499*H499,2)</f>
        <v>0</v>
      </c>
      <c r="K499" s="193"/>
      <c r="L499" s="38"/>
      <c r="M499" s="194" t="s">
        <v>1</v>
      </c>
      <c r="N499" s="195" t="s">
        <v>42</v>
      </c>
      <c r="O499" s="70"/>
      <c r="P499" s="196">
        <f>O499*H499</f>
        <v>0</v>
      </c>
      <c r="Q499" s="196">
        <v>0</v>
      </c>
      <c r="R499" s="196">
        <f>Q499*H499</f>
        <v>0</v>
      </c>
      <c r="S499" s="196">
        <v>0</v>
      </c>
      <c r="T499" s="197">
        <f>S499*H499</f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98" t="s">
        <v>153</v>
      </c>
      <c r="AT499" s="198" t="s">
        <v>135</v>
      </c>
      <c r="AU499" s="198" t="s">
        <v>84</v>
      </c>
      <c r="AY499" s="16" t="s">
        <v>132</v>
      </c>
      <c r="BE499" s="199">
        <f>IF(N499="základní",J499,0)</f>
        <v>0</v>
      </c>
      <c r="BF499" s="199">
        <f>IF(N499="snížená",J499,0)</f>
        <v>0</v>
      </c>
      <c r="BG499" s="199">
        <f>IF(N499="zákl. přenesená",J499,0)</f>
        <v>0</v>
      </c>
      <c r="BH499" s="199">
        <f>IF(N499="sníž. přenesená",J499,0)</f>
        <v>0</v>
      </c>
      <c r="BI499" s="199">
        <f>IF(N499="nulová",J499,0)</f>
        <v>0</v>
      </c>
      <c r="BJ499" s="16" t="s">
        <v>84</v>
      </c>
      <c r="BK499" s="199">
        <f>ROUND(I499*H499,2)</f>
        <v>0</v>
      </c>
      <c r="BL499" s="16" t="s">
        <v>153</v>
      </c>
      <c r="BM499" s="198" t="s">
        <v>761</v>
      </c>
    </row>
    <row r="500" spans="1:65" s="2" customFormat="1" ht="10">
      <c r="A500" s="33"/>
      <c r="B500" s="34"/>
      <c r="C500" s="35"/>
      <c r="D500" s="200" t="s">
        <v>141</v>
      </c>
      <c r="E500" s="35"/>
      <c r="F500" s="201" t="s">
        <v>2544</v>
      </c>
      <c r="G500" s="35"/>
      <c r="H500" s="35"/>
      <c r="I500" s="202"/>
      <c r="J500" s="35"/>
      <c r="K500" s="35"/>
      <c r="L500" s="38"/>
      <c r="M500" s="203"/>
      <c r="N500" s="204"/>
      <c r="O500" s="70"/>
      <c r="P500" s="70"/>
      <c r="Q500" s="70"/>
      <c r="R500" s="70"/>
      <c r="S500" s="70"/>
      <c r="T500" s="71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T500" s="16" t="s">
        <v>141</v>
      </c>
      <c r="AU500" s="16" t="s">
        <v>84</v>
      </c>
    </row>
    <row r="501" spans="1:65" s="2" customFormat="1" ht="18">
      <c r="A501" s="33"/>
      <c r="B501" s="34"/>
      <c r="C501" s="35"/>
      <c r="D501" s="200" t="s">
        <v>142</v>
      </c>
      <c r="E501" s="35"/>
      <c r="F501" s="205" t="s">
        <v>2545</v>
      </c>
      <c r="G501" s="35"/>
      <c r="H501" s="35"/>
      <c r="I501" s="202"/>
      <c r="J501" s="35"/>
      <c r="K501" s="35"/>
      <c r="L501" s="38"/>
      <c r="M501" s="203"/>
      <c r="N501" s="204"/>
      <c r="O501" s="70"/>
      <c r="P501" s="70"/>
      <c r="Q501" s="70"/>
      <c r="R501" s="70"/>
      <c r="S501" s="70"/>
      <c r="T501" s="71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T501" s="16" t="s">
        <v>142</v>
      </c>
      <c r="AU501" s="16" t="s">
        <v>84</v>
      </c>
    </row>
    <row r="502" spans="1:65" s="2" customFormat="1" ht="16.5" customHeight="1">
      <c r="A502" s="33"/>
      <c r="B502" s="34"/>
      <c r="C502" s="186" t="s">
        <v>474</v>
      </c>
      <c r="D502" s="186" t="s">
        <v>135</v>
      </c>
      <c r="E502" s="187" t="s">
        <v>2546</v>
      </c>
      <c r="F502" s="188" t="s">
        <v>2547</v>
      </c>
      <c r="G502" s="189" t="s">
        <v>237</v>
      </c>
      <c r="H502" s="190">
        <v>9</v>
      </c>
      <c r="I502" s="191"/>
      <c r="J502" s="192">
        <f>ROUND(I502*H502,2)</f>
        <v>0</v>
      </c>
      <c r="K502" s="193"/>
      <c r="L502" s="38"/>
      <c r="M502" s="194" t="s">
        <v>1</v>
      </c>
      <c r="N502" s="195" t="s">
        <v>42</v>
      </c>
      <c r="O502" s="70"/>
      <c r="P502" s="196">
        <f>O502*H502</f>
        <v>0</v>
      </c>
      <c r="Q502" s="196">
        <v>0</v>
      </c>
      <c r="R502" s="196">
        <f>Q502*H502</f>
        <v>0</v>
      </c>
      <c r="S502" s="196">
        <v>0</v>
      </c>
      <c r="T502" s="197">
        <f>S502*H502</f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198" t="s">
        <v>153</v>
      </c>
      <c r="AT502" s="198" t="s">
        <v>135</v>
      </c>
      <c r="AU502" s="198" t="s">
        <v>84</v>
      </c>
      <c r="AY502" s="16" t="s">
        <v>132</v>
      </c>
      <c r="BE502" s="199">
        <f>IF(N502="základní",J502,0)</f>
        <v>0</v>
      </c>
      <c r="BF502" s="199">
        <f>IF(N502="snížená",J502,0)</f>
        <v>0</v>
      </c>
      <c r="BG502" s="199">
        <f>IF(N502="zákl. přenesená",J502,0)</f>
        <v>0</v>
      </c>
      <c r="BH502" s="199">
        <f>IF(N502="sníž. přenesená",J502,0)</f>
        <v>0</v>
      </c>
      <c r="BI502" s="199">
        <f>IF(N502="nulová",J502,0)</f>
        <v>0</v>
      </c>
      <c r="BJ502" s="16" t="s">
        <v>84</v>
      </c>
      <c r="BK502" s="199">
        <f>ROUND(I502*H502,2)</f>
        <v>0</v>
      </c>
      <c r="BL502" s="16" t="s">
        <v>153</v>
      </c>
      <c r="BM502" s="198" t="s">
        <v>767</v>
      </c>
    </row>
    <row r="503" spans="1:65" s="2" customFormat="1" ht="10">
      <c r="A503" s="33"/>
      <c r="B503" s="34"/>
      <c r="C503" s="35"/>
      <c r="D503" s="200" t="s">
        <v>141</v>
      </c>
      <c r="E503" s="35"/>
      <c r="F503" s="201" t="s">
        <v>2547</v>
      </c>
      <c r="G503" s="35"/>
      <c r="H503" s="35"/>
      <c r="I503" s="202"/>
      <c r="J503" s="35"/>
      <c r="K503" s="35"/>
      <c r="L503" s="38"/>
      <c r="M503" s="203"/>
      <c r="N503" s="204"/>
      <c r="O503" s="70"/>
      <c r="P503" s="70"/>
      <c r="Q503" s="70"/>
      <c r="R503" s="70"/>
      <c r="S503" s="70"/>
      <c r="T503" s="71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T503" s="16" t="s">
        <v>141</v>
      </c>
      <c r="AU503" s="16" t="s">
        <v>84</v>
      </c>
    </row>
    <row r="504" spans="1:65" s="2" customFormat="1" ht="18">
      <c r="A504" s="33"/>
      <c r="B504" s="34"/>
      <c r="C504" s="35"/>
      <c r="D504" s="200" t="s">
        <v>142</v>
      </c>
      <c r="E504" s="35"/>
      <c r="F504" s="205" t="s">
        <v>2548</v>
      </c>
      <c r="G504" s="35"/>
      <c r="H504" s="35"/>
      <c r="I504" s="202"/>
      <c r="J504" s="35"/>
      <c r="K504" s="35"/>
      <c r="L504" s="38"/>
      <c r="M504" s="203"/>
      <c r="N504" s="204"/>
      <c r="O504" s="70"/>
      <c r="P504" s="70"/>
      <c r="Q504" s="70"/>
      <c r="R504" s="70"/>
      <c r="S504" s="70"/>
      <c r="T504" s="71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T504" s="16" t="s">
        <v>142</v>
      </c>
      <c r="AU504" s="16" t="s">
        <v>84</v>
      </c>
    </row>
    <row r="505" spans="1:65" s="2" customFormat="1" ht="16.5" customHeight="1">
      <c r="A505" s="33"/>
      <c r="B505" s="34"/>
      <c r="C505" s="186" t="s">
        <v>764</v>
      </c>
      <c r="D505" s="186" t="s">
        <v>135</v>
      </c>
      <c r="E505" s="187" t="s">
        <v>2549</v>
      </c>
      <c r="F505" s="188" t="s">
        <v>2550</v>
      </c>
      <c r="G505" s="189" t="s">
        <v>237</v>
      </c>
      <c r="H505" s="190">
        <v>16</v>
      </c>
      <c r="I505" s="191"/>
      <c r="J505" s="192">
        <f>ROUND(I505*H505,2)</f>
        <v>0</v>
      </c>
      <c r="K505" s="193"/>
      <c r="L505" s="38"/>
      <c r="M505" s="194" t="s">
        <v>1</v>
      </c>
      <c r="N505" s="195" t="s">
        <v>42</v>
      </c>
      <c r="O505" s="70"/>
      <c r="P505" s="196">
        <f>O505*H505</f>
        <v>0</v>
      </c>
      <c r="Q505" s="196">
        <v>0</v>
      </c>
      <c r="R505" s="196">
        <f>Q505*H505</f>
        <v>0</v>
      </c>
      <c r="S505" s="196">
        <v>0</v>
      </c>
      <c r="T505" s="197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198" t="s">
        <v>153</v>
      </c>
      <c r="AT505" s="198" t="s">
        <v>135</v>
      </c>
      <c r="AU505" s="198" t="s">
        <v>84</v>
      </c>
      <c r="AY505" s="16" t="s">
        <v>132</v>
      </c>
      <c r="BE505" s="199">
        <f>IF(N505="základní",J505,0)</f>
        <v>0</v>
      </c>
      <c r="BF505" s="199">
        <f>IF(N505="snížená",J505,0)</f>
        <v>0</v>
      </c>
      <c r="BG505" s="199">
        <f>IF(N505="zákl. přenesená",J505,0)</f>
        <v>0</v>
      </c>
      <c r="BH505" s="199">
        <f>IF(N505="sníž. přenesená",J505,0)</f>
        <v>0</v>
      </c>
      <c r="BI505" s="199">
        <f>IF(N505="nulová",J505,0)</f>
        <v>0</v>
      </c>
      <c r="BJ505" s="16" t="s">
        <v>84</v>
      </c>
      <c r="BK505" s="199">
        <f>ROUND(I505*H505,2)</f>
        <v>0</v>
      </c>
      <c r="BL505" s="16" t="s">
        <v>153</v>
      </c>
      <c r="BM505" s="198" t="s">
        <v>770</v>
      </c>
    </row>
    <row r="506" spans="1:65" s="2" customFormat="1" ht="10">
      <c r="A506" s="33"/>
      <c r="B506" s="34"/>
      <c r="C506" s="35"/>
      <c r="D506" s="200" t="s">
        <v>141</v>
      </c>
      <c r="E506" s="35"/>
      <c r="F506" s="201" t="s">
        <v>2550</v>
      </c>
      <c r="G506" s="35"/>
      <c r="H506" s="35"/>
      <c r="I506" s="202"/>
      <c r="J506" s="35"/>
      <c r="K506" s="35"/>
      <c r="L506" s="38"/>
      <c r="M506" s="203"/>
      <c r="N506" s="204"/>
      <c r="O506" s="70"/>
      <c r="P506" s="70"/>
      <c r="Q506" s="70"/>
      <c r="R506" s="70"/>
      <c r="S506" s="70"/>
      <c r="T506" s="71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T506" s="16" t="s">
        <v>141</v>
      </c>
      <c r="AU506" s="16" t="s">
        <v>84</v>
      </c>
    </row>
    <row r="507" spans="1:65" s="2" customFormat="1" ht="18">
      <c r="A507" s="33"/>
      <c r="B507" s="34"/>
      <c r="C507" s="35"/>
      <c r="D507" s="200" t="s">
        <v>142</v>
      </c>
      <c r="E507" s="35"/>
      <c r="F507" s="205" t="s">
        <v>2551</v>
      </c>
      <c r="G507" s="35"/>
      <c r="H507" s="35"/>
      <c r="I507" s="202"/>
      <c r="J507" s="35"/>
      <c r="K507" s="35"/>
      <c r="L507" s="38"/>
      <c r="M507" s="203"/>
      <c r="N507" s="204"/>
      <c r="O507" s="70"/>
      <c r="P507" s="70"/>
      <c r="Q507" s="70"/>
      <c r="R507" s="70"/>
      <c r="S507" s="70"/>
      <c r="T507" s="71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T507" s="16" t="s">
        <v>142</v>
      </c>
      <c r="AU507" s="16" t="s">
        <v>84</v>
      </c>
    </row>
    <row r="508" spans="1:65" s="2" customFormat="1" ht="16.5" customHeight="1">
      <c r="A508" s="33"/>
      <c r="B508" s="34"/>
      <c r="C508" s="186" t="s">
        <v>478</v>
      </c>
      <c r="D508" s="186" t="s">
        <v>135</v>
      </c>
      <c r="E508" s="187" t="s">
        <v>2552</v>
      </c>
      <c r="F508" s="188" t="s">
        <v>2553</v>
      </c>
      <c r="G508" s="189" t="s">
        <v>237</v>
      </c>
      <c r="H508" s="190">
        <v>80</v>
      </c>
      <c r="I508" s="191"/>
      <c r="J508" s="192">
        <f>ROUND(I508*H508,2)</f>
        <v>0</v>
      </c>
      <c r="K508" s="193"/>
      <c r="L508" s="38"/>
      <c r="M508" s="194" t="s">
        <v>1</v>
      </c>
      <c r="N508" s="195" t="s">
        <v>42</v>
      </c>
      <c r="O508" s="70"/>
      <c r="P508" s="196">
        <f>O508*H508</f>
        <v>0</v>
      </c>
      <c r="Q508" s="196">
        <v>0</v>
      </c>
      <c r="R508" s="196">
        <f>Q508*H508</f>
        <v>0</v>
      </c>
      <c r="S508" s="196">
        <v>0</v>
      </c>
      <c r="T508" s="197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98" t="s">
        <v>153</v>
      </c>
      <c r="AT508" s="198" t="s">
        <v>135</v>
      </c>
      <c r="AU508" s="198" t="s">
        <v>84</v>
      </c>
      <c r="AY508" s="16" t="s">
        <v>132</v>
      </c>
      <c r="BE508" s="199">
        <f>IF(N508="základní",J508,0)</f>
        <v>0</v>
      </c>
      <c r="BF508" s="199">
        <f>IF(N508="snížená",J508,0)</f>
        <v>0</v>
      </c>
      <c r="BG508" s="199">
        <f>IF(N508="zákl. přenesená",J508,0)</f>
        <v>0</v>
      </c>
      <c r="BH508" s="199">
        <f>IF(N508="sníž. přenesená",J508,0)</f>
        <v>0</v>
      </c>
      <c r="BI508" s="199">
        <f>IF(N508="nulová",J508,0)</f>
        <v>0</v>
      </c>
      <c r="BJ508" s="16" t="s">
        <v>84</v>
      </c>
      <c r="BK508" s="199">
        <f>ROUND(I508*H508,2)</f>
        <v>0</v>
      </c>
      <c r="BL508" s="16" t="s">
        <v>153</v>
      </c>
      <c r="BM508" s="198" t="s">
        <v>776</v>
      </c>
    </row>
    <row r="509" spans="1:65" s="2" customFormat="1" ht="10">
      <c r="A509" s="33"/>
      <c r="B509" s="34"/>
      <c r="C509" s="35"/>
      <c r="D509" s="200" t="s">
        <v>141</v>
      </c>
      <c r="E509" s="35"/>
      <c r="F509" s="201" t="s">
        <v>2553</v>
      </c>
      <c r="G509" s="35"/>
      <c r="H509" s="35"/>
      <c r="I509" s="202"/>
      <c r="J509" s="35"/>
      <c r="K509" s="35"/>
      <c r="L509" s="38"/>
      <c r="M509" s="203"/>
      <c r="N509" s="204"/>
      <c r="O509" s="70"/>
      <c r="P509" s="70"/>
      <c r="Q509" s="70"/>
      <c r="R509" s="70"/>
      <c r="S509" s="70"/>
      <c r="T509" s="71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T509" s="16" t="s">
        <v>141</v>
      </c>
      <c r="AU509" s="16" t="s">
        <v>84</v>
      </c>
    </row>
    <row r="510" spans="1:65" s="2" customFormat="1" ht="18">
      <c r="A510" s="33"/>
      <c r="B510" s="34"/>
      <c r="C510" s="35"/>
      <c r="D510" s="200" t="s">
        <v>142</v>
      </c>
      <c r="E510" s="35"/>
      <c r="F510" s="205" t="s">
        <v>2554</v>
      </c>
      <c r="G510" s="35"/>
      <c r="H510" s="35"/>
      <c r="I510" s="202"/>
      <c r="J510" s="35"/>
      <c r="K510" s="35"/>
      <c r="L510" s="38"/>
      <c r="M510" s="203"/>
      <c r="N510" s="204"/>
      <c r="O510" s="70"/>
      <c r="P510" s="70"/>
      <c r="Q510" s="70"/>
      <c r="R510" s="70"/>
      <c r="S510" s="70"/>
      <c r="T510" s="71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T510" s="16" t="s">
        <v>142</v>
      </c>
      <c r="AU510" s="16" t="s">
        <v>84</v>
      </c>
    </row>
    <row r="511" spans="1:65" s="2" customFormat="1" ht="16.5" customHeight="1">
      <c r="A511" s="33"/>
      <c r="B511" s="34"/>
      <c r="C511" s="186" t="s">
        <v>773</v>
      </c>
      <c r="D511" s="186" t="s">
        <v>135</v>
      </c>
      <c r="E511" s="187" t="s">
        <v>2555</v>
      </c>
      <c r="F511" s="188" t="s">
        <v>2556</v>
      </c>
      <c r="G511" s="189" t="s">
        <v>237</v>
      </c>
      <c r="H511" s="190">
        <v>20</v>
      </c>
      <c r="I511" s="191"/>
      <c r="J511" s="192">
        <f>ROUND(I511*H511,2)</f>
        <v>0</v>
      </c>
      <c r="K511" s="193"/>
      <c r="L511" s="38"/>
      <c r="M511" s="194" t="s">
        <v>1</v>
      </c>
      <c r="N511" s="195" t="s">
        <v>42</v>
      </c>
      <c r="O511" s="70"/>
      <c r="P511" s="196">
        <f>O511*H511</f>
        <v>0</v>
      </c>
      <c r="Q511" s="196">
        <v>0</v>
      </c>
      <c r="R511" s="196">
        <f>Q511*H511</f>
        <v>0</v>
      </c>
      <c r="S511" s="196">
        <v>0</v>
      </c>
      <c r="T511" s="197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98" t="s">
        <v>153</v>
      </c>
      <c r="AT511" s="198" t="s">
        <v>135</v>
      </c>
      <c r="AU511" s="198" t="s">
        <v>84</v>
      </c>
      <c r="AY511" s="16" t="s">
        <v>132</v>
      </c>
      <c r="BE511" s="199">
        <f>IF(N511="základní",J511,0)</f>
        <v>0</v>
      </c>
      <c r="BF511" s="199">
        <f>IF(N511="snížená",J511,0)</f>
        <v>0</v>
      </c>
      <c r="BG511" s="199">
        <f>IF(N511="zákl. přenesená",J511,0)</f>
        <v>0</v>
      </c>
      <c r="BH511" s="199">
        <f>IF(N511="sníž. přenesená",J511,0)</f>
        <v>0</v>
      </c>
      <c r="BI511" s="199">
        <f>IF(N511="nulová",J511,0)</f>
        <v>0</v>
      </c>
      <c r="BJ511" s="16" t="s">
        <v>84</v>
      </c>
      <c r="BK511" s="199">
        <f>ROUND(I511*H511,2)</f>
        <v>0</v>
      </c>
      <c r="BL511" s="16" t="s">
        <v>153</v>
      </c>
      <c r="BM511" s="198" t="s">
        <v>781</v>
      </c>
    </row>
    <row r="512" spans="1:65" s="2" customFormat="1" ht="10">
      <c r="A512" s="33"/>
      <c r="B512" s="34"/>
      <c r="C512" s="35"/>
      <c r="D512" s="200" t="s">
        <v>141</v>
      </c>
      <c r="E512" s="35"/>
      <c r="F512" s="201" t="s">
        <v>2556</v>
      </c>
      <c r="G512" s="35"/>
      <c r="H512" s="35"/>
      <c r="I512" s="202"/>
      <c r="J512" s="35"/>
      <c r="K512" s="35"/>
      <c r="L512" s="38"/>
      <c r="M512" s="203"/>
      <c r="N512" s="204"/>
      <c r="O512" s="70"/>
      <c r="P512" s="70"/>
      <c r="Q512" s="70"/>
      <c r="R512" s="70"/>
      <c r="S512" s="70"/>
      <c r="T512" s="71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T512" s="16" t="s">
        <v>141</v>
      </c>
      <c r="AU512" s="16" t="s">
        <v>84</v>
      </c>
    </row>
    <row r="513" spans="1:65" s="2" customFormat="1" ht="18">
      <c r="A513" s="33"/>
      <c r="B513" s="34"/>
      <c r="C513" s="35"/>
      <c r="D513" s="200" t="s">
        <v>142</v>
      </c>
      <c r="E513" s="35"/>
      <c r="F513" s="205" t="s">
        <v>2557</v>
      </c>
      <c r="G513" s="35"/>
      <c r="H513" s="35"/>
      <c r="I513" s="202"/>
      <c r="J513" s="35"/>
      <c r="K513" s="35"/>
      <c r="L513" s="38"/>
      <c r="M513" s="203"/>
      <c r="N513" s="204"/>
      <c r="O513" s="70"/>
      <c r="P513" s="70"/>
      <c r="Q513" s="70"/>
      <c r="R513" s="70"/>
      <c r="S513" s="70"/>
      <c r="T513" s="71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T513" s="16" t="s">
        <v>142</v>
      </c>
      <c r="AU513" s="16" t="s">
        <v>84</v>
      </c>
    </row>
    <row r="514" spans="1:65" s="2" customFormat="1" ht="16.5" customHeight="1">
      <c r="A514" s="33"/>
      <c r="B514" s="34"/>
      <c r="C514" s="186" t="s">
        <v>483</v>
      </c>
      <c r="D514" s="186" t="s">
        <v>135</v>
      </c>
      <c r="E514" s="187" t="s">
        <v>2558</v>
      </c>
      <c r="F514" s="188" t="s">
        <v>2559</v>
      </c>
      <c r="G514" s="189" t="s">
        <v>237</v>
      </c>
      <c r="H514" s="190">
        <v>4</v>
      </c>
      <c r="I514" s="191"/>
      <c r="J514" s="192">
        <f>ROUND(I514*H514,2)</f>
        <v>0</v>
      </c>
      <c r="K514" s="193"/>
      <c r="L514" s="38"/>
      <c r="M514" s="194" t="s">
        <v>1</v>
      </c>
      <c r="N514" s="195" t="s">
        <v>42</v>
      </c>
      <c r="O514" s="70"/>
      <c r="P514" s="196">
        <f>O514*H514</f>
        <v>0</v>
      </c>
      <c r="Q514" s="196">
        <v>0</v>
      </c>
      <c r="R514" s="196">
        <f>Q514*H514</f>
        <v>0</v>
      </c>
      <c r="S514" s="196">
        <v>0</v>
      </c>
      <c r="T514" s="197">
        <f>S514*H514</f>
        <v>0</v>
      </c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R514" s="198" t="s">
        <v>153</v>
      </c>
      <c r="AT514" s="198" t="s">
        <v>135</v>
      </c>
      <c r="AU514" s="198" t="s">
        <v>84</v>
      </c>
      <c r="AY514" s="16" t="s">
        <v>132</v>
      </c>
      <c r="BE514" s="199">
        <f>IF(N514="základní",J514,0)</f>
        <v>0</v>
      </c>
      <c r="BF514" s="199">
        <f>IF(N514="snížená",J514,0)</f>
        <v>0</v>
      </c>
      <c r="BG514" s="199">
        <f>IF(N514="zákl. přenesená",J514,0)</f>
        <v>0</v>
      </c>
      <c r="BH514" s="199">
        <f>IF(N514="sníž. přenesená",J514,0)</f>
        <v>0</v>
      </c>
      <c r="BI514" s="199">
        <f>IF(N514="nulová",J514,0)</f>
        <v>0</v>
      </c>
      <c r="BJ514" s="16" t="s">
        <v>84</v>
      </c>
      <c r="BK514" s="199">
        <f>ROUND(I514*H514,2)</f>
        <v>0</v>
      </c>
      <c r="BL514" s="16" t="s">
        <v>153</v>
      </c>
      <c r="BM514" s="198" t="s">
        <v>786</v>
      </c>
    </row>
    <row r="515" spans="1:65" s="2" customFormat="1" ht="10">
      <c r="A515" s="33"/>
      <c r="B515" s="34"/>
      <c r="C515" s="35"/>
      <c r="D515" s="200" t="s">
        <v>141</v>
      </c>
      <c r="E515" s="35"/>
      <c r="F515" s="201" t="s">
        <v>2559</v>
      </c>
      <c r="G515" s="35"/>
      <c r="H515" s="35"/>
      <c r="I515" s="202"/>
      <c r="J515" s="35"/>
      <c r="K515" s="35"/>
      <c r="L515" s="38"/>
      <c r="M515" s="203"/>
      <c r="N515" s="204"/>
      <c r="O515" s="70"/>
      <c r="P515" s="70"/>
      <c r="Q515" s="70"/>
      <c r="R515" s="70"/>
      <c r="S515" s="70"/>
      <c r="T515" s="71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T515" s="16" t="s">
        <v>141</v>
      </c>
      <c r="AU515" s="16" t="s">
        <v>84</v>
      </c>
    </row>
    <row r="516" spans="1:65" s="2" customFormat="1" ht="18">
      <c r="A516" s="33"/>
      <c r="B516" s="34"/>
      <c r="C516" s="35"/>
      <c r="D516" s="200" t="s">
        <v>142</v>
      </c>
      <c r="E516" s="35"/>
      <c r="F516" s="205" t="s">
        <v>2557</v>
      </c>
      <c r="G516" s="35"/>
      <c r="H516" s="35"/>
      <c r="I516" s="202"/>
      <c r="J516" s="35"/>
      <c r="K516" s="35"/>
      <c r="L516" s="38"/>
      <c r="M516" s="203"/>
      <c r="N516" s="204"/>
      <c r="O516" s="70"/>
      <c r="P516" s="70"/>
      <c r="Q516" s="70"/>
      <c r="R516" s="70"/>
      <c r="S516" s="70"/>
      <c r="T516" s="71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T516" s="16" t="s">
        <v>142</v>
      </c>
      <c r="AU516" s="16" t="s">
        <v>84</v>
      </c>
    </row>
    <row r="517" spans="1:65" s="2" customFormat="1" ht="16.5" customHeight="1">
      <c r="A517" s="33"/>
      <c r="B517" s="34"/>
      <c r="C517" s="186" t="s">
        <v>783</v>
      </c>
      <c r="D517" s="186" t="s">
        <v>135</v>
      </c>
      <c r="E517" s="187" t="s">
        <v>2560</v>
      </c>
      <c r="F517" s="188" t="s">
        <v>2561</v>
      </c>
      <c r="G517" s="189" t="s">
        <v>237</v>
      </c>
      <c r="H517" s="190">
        <v>7</v>
      </c>
      <c r="I517" s="191"/>
      <c r="J517" s="192">
        <f>ROUND(I517*H517,2)</f>
        <v>0</v>
      </c>
      <c r="K517" s="193"/>
      <c r="L517" s="38"/>
      <c r="M517" s="194" t="s">
        <v>1</v>
      </c>
      <c r="N517" s="195" t="s">
        <v>42</v>
      </c>
      <c r="O517" s="70"/>
      <c r="P517" s="196">
        <f>O517*H517</f>
        <v>0</v>
      </c>
      <c r="Q517" s="196">
        <v>0</v>
      </c>
      <c r="R517" s="196">
        <f>Q517*H517</f>
        <v>0</v>
      </c>
      <c r="S517" s="196">
        <v>0</v>
      </c>
      <c r="T517" s="197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98" t="s">
        <v>153</v>
      </c>
      <c r="AT517" s="198" t="s">
        <v>135</v>
      </c>
      <c r="AU517" s="198" t="s">
        <v>84</v>
      </c>
      <c r="AY517" s="16" t="s">
        <v>132</v>
      </c>
      <c r="BE517" s="199">
        <f>IF(N517="základní",J517,0)</f>
        <v>0</v>
      </c>
      <c r="BF517" s="199">
        <f>IF(N517="snížená",J517,0)</f>
        <v>0</v>
      </c>
      <c r="BG517" s="199">
        <f>IF(N517="zákl. přenesená",J517,0)</f>
        <v>0</v>
      </c>
      <c r="BH517" s="199">
        <f>IF(N517="sníž. přenesená",J517,0)</f>
        <v>0</v>
      </c>
      <c r="BI517" s="199">
        <f>IF(N517="nulová",J517,0)</f>
        <v>0</v>
      </c>
      <c r="BJ517" s="16" t="s">
        <v>84</v>
      </c>
      <c r="BK517" s="199">
        <f>ROUND(I517*H517,2)</f>
        <v>0</v>
      </c>
      <c r="BL517" s="16" t="s">
        <v>153</v>
      </c>
      <c r="BM517" s="198" t="s">
        <v>790</v>
      </c>
    </row>
    <row r="518" spans="1:65" s="2" customFormat="1" ht="10">
      <c r="A518" s="33"/>
      <c r="B518" s="34"/>
      <c r="C518" s="35"/>
      <c r="D518" s="200" t="s">
        <v>141</v>
      </c>
      <c r="E518" s="35"/>
      <c r="F518" s="201" t="s">
        <v>2561</v>
      </c>
      <c r="G518" s="35"/>
      <c r="H518" s="35"/>
      <c r="I518" s="202"/>
      <c r="J518" s="35"/>
      <c r="K518" s="35"/>
      <c r="L518" s="38"/>
      <c r="M518" s="203"/>
      <c r="N518" s="204"/>
      <c r="O518" s="70"/>
      <c r="P518" s="70"/>
      <c r="Q518" s="70"/>
      <c r="R518" s="70"/>
      <c r="S518" s="70"/>
      <c r="T518" s="71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T518" s="16" t="s">
        <v>141</v>
      </c>
      <c r="AU518" s="16" t="s">
        <v>84</v>
      </c>
    </row>
    <row r="519" spans="1:65" s="2" customFormat="1" ht="18">
      <c r="A519" s="33"/>
      <c r="B519" s="34"/>
      <c r="C519" s="35"/>
      <c r="D519" s="200" t="s">
        <v>142</v>
      </c>
      <c r="E519" s="35"/>
      <c r="F519" s="205" t="s">
        <v>2557</v>
      </c>
      <c r="G519" s="35"/>
      <c r="H519" s="35"/>
      <c r="I519" s="202"/>
      <c r="J519" s="35"/>
      <c r="K519" s="35"/>
      <c r="L519" s="38"/>
      <c r="M519" s="203"/>
      <c r="N519" s="204"/>
      <c r="O519" s="70"/>
      <c r="P519" s="70"/>
      <c r="Q519" s="70"/>
      <c r="R519" s="70"/>
      <c r="S519" s="70"/>
      <c r="T519" s="71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T519" s="16" t="s">
        <v>142</v>
      </c>
      <c r="AU519" s="16" t="s">
        <v>84</v>
      </c>
    </row>
    <row r="520" spans="1:65" s="2" customFormat="1" ht="16.5" customHeight="1">
      <c r="A520" s="33"/>
      <c r="B520" s="34"/>
      <c r="C520" s="186" t="s">
        <v>487</v>
      </c>
      <c r="D520" s="186" t="s">
        <v>135</v>
      </c>
      <c r="E520" s="187" t="s">
        <v>2562</v>
      </c>
      <c r="F520" s="188" t="s">
        <v>2563</v>
      </c>
      <c r="G520" s="189" t="s">
        <v>237</v>
      </c>
      <c r="H520" s="190">
        <v>8</v>
      </c>
      <c r="I520" s="191"/>
      <c r="J520" s="192">
        <f>ROUND(I520*H520,2)</f>
        <v>0</v>
      </c>
      <c r="K520" s="193"/>
      <c r="L520" s="38"/>
      <c r="M520" s="194" t="s">
        <v>1</v>
      </c>
      <c r="N520" s="195" t="s">
        <v>42</v>
      </c>
      <c r="O520" s="70"/>
      <c r="P520" s="196">
        <f>O520*H520</f>
        <v>0</v>
      </c>
      <c r="Q520" s="196">
        <v>0</v>
      </c>
      <c r="R520" s="196">
        <f>Q520*H520</f>
        <v>0</v>
      </c>
      <c r="S520" s="196">
        <v>0</v>
      </c>
      <c r="T520" s="197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198" t="s">
        <v>153</v>
      </c>
      <c r="AT520" s="198" t="s">
        <v>135</v>
      </c>
      <c r="AU520" s="198" t="s">
        <v>84</v>
      </c>
      <c r="AY520" s="16" t="s">
        <v>132</v>
      </c>
      <c r="BE520" s="199">
        <f>IF(N520="základní",J520,0)</f>
        <v>0</v>
      </c>
      <c r="BF520" s="199">
        <f>IF(N520="snížená",J520,0)</f>
        <v>0</v>
      </c>
      <c r="BG520" s="199">
        <f>IF(N520="zákl. přenesená",J520,0)</f>
        <v>0</v>
      </c>
      <c r="BH520" s="199">
        <f>IF(N520="sníž. přenesená",J520,0)</f>
        <v>0</v>
      </c>
      <c r="BI520" s="199">
        <f>IF(N520="nulová",J520,0)</f>
        <v>0</v>
      </c>
      <c r="BJ520" s="16" t="s">
        <v>84</v>
      </c>
      <c r="BK520" s="199">
        <f>ROUND(I520*H520,2)</f>
        <v>0</v>
      </c>
      <c r="BL520" s="16" t="s">
        <v>153</v>
      </c>
      <c r="BM520" s="198" t="s">
        <v>794</v>
      </c>
    </row>
    <row r="521" spans="1:65" s="2" customFormat="1" ht="10">
      <c r="A521" s="33"/>
      <c r="B521" s="34"/>
      <c r="C521" s="35"/>
      <c r="D521" s="200" t="s">
        <v>141</v>
      </c>
      <c r="E521" s="35"/>
      <c r="F521" s="201" t="s">
        <v>2563</v>
      </c>
      <c r="G521" s="35"/>
      <c r="H521" s="35"/>
      <c r="I521" s="202"/>
      <c r="J521" s="35"/>
      <c r="K521" s="35"/>
      <c r="L521" s="38"/>
      <c r="M521" s="203"/>
      <c r="N521" s="204"/>
      <c r="O521" s="70"/>
      <c r="P521" s="70"/>
      <c r="Q521" s="70"/>
      <c r="R521" s="70"/>
      <c r="S521" s="70"/>
      <c r="T521" s="71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T521" s="16" t="s">
        <v>141</v>
      </c>
      <c r="AU521" s="16" t="s">
        <v>84</v>
      </c>
    </row>
    <row r="522" spans="1:65" s="2" customFormat="1" ht="18">
      <c r="A522" s="33"/>
      <c r="B522" s="34"/>
      <c r="C522" s="35"/>
      <c r="D522" s="200" t="s">
        <v>142</v>
      </c>
      <c r="E522" s="35"/>
      <c r="F522" s="205" t="s">
        <v>2557</v>
      </c>
      <c r="G522" s="35"/>
      <c r="H522" s="35"/>
      <c r="I522" s="202"/>
      <c r="J522" s="35"/>
      <c r="K522" s="35"/>
      <c r="L522" s="38"/>
      <c r="M522" s="203"/>
      <c r="N522" s="204"/>
      <c r="O522" s="70"/>
      <c r="P522" s="70"/>
      <c r="Q522" s="70"/>
      <c r="R522" s="70"/>
      <c r="S522" s="70"/>
      <c r="T522" s="71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T522" s="16" t="s">
        <v>142</v>
      </c>
      <c r="AU522" s="16" t="s">
        <v>84</v>
      </c>
    </row>
    <row r="523" spans="1:65" s="2" customFormat="1" ht="16.5" customHeight="1">
      <c r="A523" s="33"/>
      <c r="B523" s="34"/>
      <c r="C523" s="186" t="s">
        <v>791</v>
      </c>
      <c r="D523" s="186" t="s">
        <v>135</v>
      </c>
      <c r="E523" s="187" t="s">
        <v>2564</v>
      </c>
      <c r="F523" s="188" t="s">
        <v>2565</v>
      </c>
      <c r="G523" s="189" t="s">
        <v>237</v>
      </c>
      <c r="H523" s="190">
        <v>1</v>
      </c>
      <c r="I523" s="191"/>
      <c r="J523" s="192">
        <f>ROUND(I523*H523,2)</f>
        <v>0</v>
      </c>
      <c r="K523" s="193"/>
      <c r="L523" s="38"/>
      <c r="M523" s="194" t="s">
        <v>1</v>
      </c>
      <c r="N523" s="195" t="s">
        <v>42</v>
      </c>
      <c r="O523" s="70"/>
      <c r="P523" s="196">
        <f>O523*H523</f>
        <v>0</v>
      </c>
      <c r="Q523" s="196">
        <v>0</v>
      </c>
      <c r="R523" s="196">
        <f>Q523*H523</f>
        <v>0</v>
      </c>
      <c r="S523" s="196">
        <v>0</v>
      </c>
      <c r="T523" s="197">
        <f>S523*H523</f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98" t="s">
        <v>153</v>
      </c>
      <c r="AT523" s="198" t="s">
        <v>135</v>
      </c>
      <c r="AU523" s="198" t="s">
        <v>84</v>
      </c>
      <c r="AY523" s="16" t="s">
        <v>132</v>
      </c>
      <c r="BE523" s="199">
        <f>IF(N523="základní",J523,0)</f>
        <v>0</v>
      </c>
      <c r="BF523" s="199">
        <f>IF(N523="snížená",J523,0)</f>
        <v>0</v>
      </c>
      <c r="BG523" s="199">
        <f>IF(N523="zákl. přenesená",J523,0)</f>
        <v>0</v>
      </c>
      <c r="BH523" s="199">
        <f>IF(N523="sníž. přenesená",J523,0)</f>
        <v>0</v>
      </c>
      <c r="BI523" s="199">
        <f>IF(N523="nulová",J523,0)</f>
        <v>0</v>
      </c>
      <c r="BJ523" s="16" t="s">
        <v>84</v>
      </c>
      <c r="BK523" s="199">
        <f>ROUND(I523*H523,2)</f>
        <v>0</v>
      </c>
      <c r="BL523" s="16" t="s">
        <v>153</v>
      </c>
      <c r="BM523" s="198" t="s">
        <v>800</v>
      </c>
    </row>
    <row r="524" spans="1:65" s="2" customFormat="1" ht="10">
      <c r="A524" s="33"/>
      <c r="B524" s="34"/>
      <c r="C524" s="35"/>
      <c r="D524" s="200" t="s">
        <v>141</v>
      </c>
      <c r="E524" s="35"/>
      <c r="F524" s="201" t="s">
        <v>2565</v>
      </c>
      <c r="G524" s="35"/>
      <c r="H524" s="35"/>
      <c r="I524" s="202"/>
      <c r="J524" s="35"/>
      <c r="K524" s="35"/>
      <c r="L524" s="38"/>
      <c r="M524" s="203"/>
      <c r="N524" s="204"/>
      <c r="O524" s="70"/>
      <c r="P524" s="70"/>
      <c r="Q524" s="70"/>
      <c r="R524" s="70"/>
      <c r="S524" s="70"/>
      <c r="T524" s="71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T524" s="16" t="s">
        <v>141</v>
      </c>
      <c r="AU524" s="16" t="s">
        <v>84</v>
      </c>
    </row>
    <row r="525" spans="1:65" s="2" customFormat="1" ht="18">
      <c r="A525" s="33"/>
      <c r="B525" s="34"/>
      <c r="C525" s="35"/>
      <c r="D525" s="200" t="s">
        <v>142</v>
      </c>
      <c r="E525" s="35"/>
      <c r="F525" s="205" t="s">
        <v>2557</v>
      </c>
      <c r="G525" s="35"/>
      <c r="H525" s="35"/>
      <c r="I525" s="202"/>
      <c r="J525" s="35"/>
      <c r="K525" s="35"/>
      <c r="L525" s="38"/>
      <c r="M525" s="203"/>
      <c r="N525" s="204"/>
      <c r="O525" s="70"/>
      <c r="P525" s="70"/>
      <c r="Q525" s="70"/>
      <c r="R525" s="70"/>
      <c r="S525" s="70"/>
      <c r="T525" s="71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T525" s="16" t="s">
        <v>142</v>
      </c>
      <c r="AU525" s="16" t="s">
        <v>84</v>
      </c>
    </row>
    <row r="526" spans="1:65" s="2" customFormat="1" ht="16.5" customHeight="1">
      <c r="A526" s="33"/>
      <c r="B526" s="34"/>
      <c r="C526" s="186" t="s">
        <v>491</v>
      </c>
      <c r="D526" s="186" t="s">
        <v>135</v>
      </c>
      <c r="E526" s="187" t="s">
        <v>2566</v>
      </c>
      <c r="F526" s="188" t="s">
        <v>2567</v>
      </c>
      <c r="G526" s="189" t="s">
        <v>237</v>
      </c>
      <c r="H526" s="190">
        <v>1</v>
      </c>
      <c r="I526" s="191"/>
      <c r="J526" s="192">
        <f>ROUND(I526*H526,2)</f>
        <v>0</v>
      </c>
      <c r="K526" s="193"/>
      <c r="L526" s="38"/>
      <c r="M526" s="194" t="s">
        <v>1</v>
      </c>
      <c r="N526" s="195" t="s">
        <v>42</v>
      </c>
      <c r="O526" s="70"/>
      <c r="P526" s="196">
        <f>O526*H526</f>
        <v>0</v>
      </c>
      <c r="Q526" s="196">
        <v>0</v>
      </c>
      <c r="R526" s="196">
        <f>Q526*H526</f>
        <v>0</v>
      </c>
      <c r="S526" s="196">
        <v>0</v>
      </c>
      <c r="T526" s="197">
        <f>S526*H526</f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198" t="s">
        <v>153</v>
      </c>
      <c r="AT526" s="198" t="s">
        <v>135</v>
      </c>
      <c r="AU526" s="198" t="s">
        <v>84</v>
      </c>
      <c r="AY526" s="16" t="s">
        <v>132</v>
      </c>
      <c r="BE526" s="199">
        <f>IF(N526="základní",J526,0)</f>
        <v>0</v>
      </c>
      <c r="BF526" s="199">
        <f>IF(N526="snížená",J526,0)</f>
        <v>0</v>
      </c>
      <c r="BG526" s="199">
        <f>IF(N526="zákl. přenesená",J526,0)</f>
        <v>0</v>
      </c>
      <c r="BH526" s="199">
        <f>IF(N526="sníž. přenesená",J526,0)</f>
        <v>0</v>
      </c>
      <c r="BI526" s="199">
        <f>IF(N526="nulová",J526,0)</f>
        <v>0</v>
      </c>
      <c r="BJ526" s="16" t="s">
        <v>84</v>
      </c>
      <c r="BK526" s="199">
        <f>ROUND(I526*H526,2)</f>
        <v>0</v>
      </c>
      <c r="BL526" s="16" t="s">
        <v>153</v>
      </c>
      <c r="BM526" s="198" t="s">
        <v>806</v>
      </c>
    </row>
    <row r="527" spans="1:65" s="2" customFormat="1" ht="10">
      <c r="A527" s="33"/>
      <c r="B527" s="34"/>
      <c r="C527" s="35"/>
      <c r="D527" s="200" t="s">
        <v>141</v>
      </c>
      <c r="E527" s="35"/>
      <c r="F527" s="201" t="s">
        <v>2567</v>
      </c>
      <c r="G527" s="35"/>
      <c r="H527" s="35"/>
      <c r="I527" s="202"/>
      <c r="J527" s="35"/>
      <c r="K527" s="35"/>
      <c r="L527" s="38"/>
      <c r="M527" s="203"/>
      <c r="N527" s="204"/>
      <c r="O527" s="70"/>
      <c r="P527" s="70"/>
      <c r="Q527" s="70"/>
      <c r="R527" s="70"/>
      <c r="S527" s="70"/>
      <c r="T527" s="71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T527" s="16" t="s">
        <v>141</v>
      </c>
      <c r="AU527" s="16" t="s">
        <v>84</v>
      </c>
    </row>
    <row r="528" spans="1:65" s="2" customFormat="1" ht="18">
      <c r="A528" s="33"/>
      <c r="B528" s="34"/>
      <c r="C528" s="35"/>
      <c r="D528" s="200" t="s">
        <v>142</v>
      </c>
      <c r="E528" s="35"/>
      <c r="F528" s="205" t="s">
        <v>2568</v>
      </c>
      <c r="G528" s="35"/>
      <c r="H528" s="35"/>
      <c r="I528" s="202"/>
      <c r="J528" s="35"/>
      <c r="K528" s="35"/>
      <c r="L528" s="38"/>
      <c r="M528" s="203"/>
      <c r="N528" s="204"/>
      <c r="O528" s="70"/>
      <c r="P528" s="70"/>
      <c r="Q528" s="70"/>
      <c r="R528" s="70"/>
      <c r="S528" s="70"/>
      <c r="T528" s="71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T528" s="16" t="s">
        <v>142</v>
      </c>
      <c r="AU528" s="16" t="s">
        <v>84</v>
      </c>
    </row>
    <row r="529" spans="1:65" s="2" customFormat="1" ht="16.5" customHeight="1">
      <c r="A529" s="33"/>
      <c r="B529" s="34"/>
      <c r="C529" s="186" t="s">
        <v>803</v>
      </c>
      <c r="D529" s="186" t="s">
        <v>135</v>
      </c>
      <c r="E529" s="187" t="s">
        <v>2569</v>
      </c>
      <c r="F529" s="188" t="s">
        <v>2570</v>
      </c>
      <c r="G529" s="189" t="s">
        <v>1959</v>
      </c>
      <c r="H529" s="190">
        <v>0.82699999999999996</v>
      </c>
      <c r="I529" s="191"/>
      <c r="J529" s="192">
        <f>ROUND(I529*H529,2)</f>
        <v>0</v>
      </c>
      <c r="K529" s="193"/>
      <c r="L529" s="38"/>
      <c r="M529" s="194" t="s">
        <v>1</v>
      </c>
      <c r="N529" s="195" t="s">
        <v>42</v>
      </c>
      <c r="O529" s="70"/>
      <c r="P529" s="196">
        <f>O529*H529</f>
        <v>0</v>
      </c>
      <c r="Q529" s="196">
        <v>0</v>
      </c>
      <c r="R529" s="196">
        <f>Q529*H529</f>
        <v>0</v>
      </c>
      <c r="S529" s="196">
        <v>0</v>
      </c>
      <c r="T529" s="197">
        <f>S529*H529</f>
        <v>0</v>
      </c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R529" s="198" t="s">
        <v>153</v>
      </c>
      <c r="AT529" s="198" t="s">
        <v>135</v>
      </c>
      <c r="AU529" s="198" t="s">
        <v>84</v>
      </c>
      <c r="AY529" s="16" t="s">
        <v>132</v>
      </c>
      <c r="BE529" s="199">
        <f>IF(N529="základní",J529,0)</f>
        <v>0</v>
      </c>
      <c r="BF529" s="199">
        <f>IF(N529="snížená",J529,0)</f>
        <v>0</v>
      </c>
      <c r="BG529" s="199">
        <f>IF(N529="zákl. přenesená",J529,0)</f>
        <v>0</v>
      </c>
      <c r="BH529" s="199">
        <f>IF(N529="sníž. přenesená",J529,0)</f>
        <v>0</v>
      </c>
      <c r="BI529" s="199">
        <f>IF(N529="nulová",J529,0)</f>
        <v>0</v>
      </c>
      <c r="BJ529" s="16" t="s">
        <v>84</v>
      </c>
      <c r="BK529" s="199">
        <f>ROUND(I529*H529,2)</f>
        <v>0</v>
      </c>
      <c r="BL529" s="16" t="s">
        <v>153</v>
      </c>
      <c r="BM529" s="198" t="s">
        <v>809</v>
      </c>
    </row>
    <row r="530" spans="1:65" s="2" customFormat="1" ht="10">
      <c r="A530" s="33"/>
      <c r="B530" s="34"/>
      <c r="C530" s="35"/>
      <c r="D530" s="200" t="s">
        <v>141</v>
      </c>
      <c r="E530" s="35"/>
      <c r="F530" s="201" t="s">
        <v>2570</v>
      </c>
      <c r="G530" s="35"/>
      <c r="H530" s="35"/>
      <c r="I530" s="202"/>
      <c r="J530" s="35"/>
      <c r="K530" s="35"/>
      <c r="L530" s="38"/>
      <c r="M530" s="203"/>
      <c r="N530" s="204"/>
      <c r="O530" s="70"/>
      <c r="P530" s="70"/>
      <c r="Q530" s="70"/>
      <c r="R530" s="70"/>
      <c r="S530" s="70"/>
      <c r="T530" s="71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T530" s="16" t="s">
        <v>141</v>
      </c>
      <c r="AU530" s="16" t="s">
        <v>84</v>
      </c>
    </row>
    <row r="531" spans="1:65" s="2" customFormat="1" ht="18">
      <c r="A531" s="33"/>
      <c r="B531" s="34"/>
      <c r="C531" s="35"/>
      <c r="D531" s="200" t="s">
        <v>142</v>
      </c>
      <c r="E531" s="35"/>
      <c r="F531" s="205" t="s">
        <v>2571</v>
      </c>
      <c r="G531" s="35"/>
      <c r="H531" s="35"/>
      <c r="I531" s="202"/>
      <c r="J531" s="35"/>
      <c r="K531" s="35"/>
      <c r="L531" s="38"/>
      <c r="M531" s="203"/>
      <c r="N531" s="204"/>
      <c r="O531" s="70"/>
      <c r="P531" s="70"/>
      <c r="Q531" s="70"/>
      <c r="R531" s="70"/>
      <c r="S531" s="70"/>
      <c r="T531" s="71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T531" s="16" t="s">
        <v>142</v>
      </c>
      <c r="AU531" s="16" t="s">
        <v>84</v>
      </c>
    </row>
    <row r="532" spans="1:65" s="2" customFormat="1" ht="16.5" customHeight="1">
      <c r="A532" s="33"/>
      <c r="B532" s="34"/>
      <c r="C532" s="186" t="s">
        <v>494</v>
      </c>
      <c r="D532" s="186" t="s">
        <v>135</v>
      </c>
      <c r="E532" s="187" t="s">
        <v>2572</v>
      </c>
      <c r="F532" s="188" t="s">
        <v>2573</v>
      </c>
      <c r="G532" s="189" t="s">
        <v>1959</v>
      </c>
      <c r="H532" s="190">
        <v>53.201999999999998</v>
      </c>
      <c r="I532" s="191"/>
      <c r="J532" s="192">
        <f>ROUND(I532*H532,2)</f>
        <v>0</v>
      </c>
      <c r="K532" s="193"/>
      <c r="L532" s="38"/>
      <c r="M532" s="194" t="s">
        <v>1</v>
      </c>
      <c r="N532" s="195" t="s">
        <v>42</v>
      </c>
      <c r="O532" s="70"/>
      <c r="P532" s="196">
        <f>O532*H532</f>
        <v>0</v>
      </c>
      <c r="Q532" s="196">
        <v>0</v>
      </c>
      <c r="R532" s="196">
        <f>Q532*H532</f>
        <v>0</v>
      </c>
      <c r="S532" s="196">
        <v>0</v>
      </c>
      <c r="T532" s="197">
        <f>S532*H532</f>
        <v>0</v>
      </c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R532" s="198" t="s">
        <v>153</v>
      </c>
      <c r="AT532" s="198" t="s">
        <v>135</v>
      </c>
      <c r="AU532" s="198" t="s">
        <v>84</v>
      </c>
      <c r="AY532" s="16" t="s">
        <v>132</v>
      </c>
      <c r="BE532" s="199">
        <f>IF(N532="základní",J532,0)</f>
        <v>0</v>
      </c>
      <c r="BF532" s="199">
        <f>IF(N532="snížená",J532,0)</f>
        <v>0</v>
      </c>
      <c r="BG532" s="199">
        <f>IF(N532="zákl. přenesená",J532,0)</f>
        <v>0</v>
      </c>
      <c r="BH532" s="199">
        <f>IF(N532="sníž. přenesená",J532,0)</f>
        <v>0</v>
      </c>
      <c r="BI532" s="199">
        <f>IF(N532="nulová",J532,0)</f>
        <v>0</v>
      </c>
      <c r="BJ532" s="16" t="s">
        <v>84</v>
      </c>
      <c r="BK532" s="199">
        <f>ROUND(I532*H532,2)</f>
        <v>0</v>
      </c>
      <c r="BL532" s="16" t="s">
        <v>153</v>
      </c>
      <c r="BM532" s="198" t="s">
        <v>814</v>
      </c>
    </row>
    <row r="533" spans="1:65" s="2" customFormat="1" ht="10">
      <c r="A533" s="33"/>
      <c r="B533" s="34"/>
      <c r="C533" s="35"/>
      <c r="D533" s="200" t="s">
        <v>141</v>
      </c>
      <c r="E533" s="35"/>
      <c r="F533" s="201" t="s">
        <v>2573</v>
      </c>
      <c r="G533" s="35"/>
      <c r="H533" s="35"/>
      <c r="I533" s="202"/>
      <c r="J533" s="35"/>
      <c r="K533" s="35"/>
      <c r="L533" s="38"/>
      <c r="M533" s="203"/>
      <c r="N533" s="204"/>
      <c r="O533" s="70"/>
      <c r="P533" s="70"/>
      <c r="Q533" s="70"/>
      <c r="R533" s="70"/>
      <c r="S533" s="70"/>
      <c r="T533" s="71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T533" s="16" t="s">
        <v>141</v>
      </c>
      <c r="AU533" s="16" t="s">
        <v>84</v>
      </c>
    </row>
    <row r="534" spans="1:65" s="2" customFormat="1" ht="18">
      <c r="A534" s="33"/>
      <c r="B534" s="34"/>
      <c r="C534" s="35"/>
      <c r="D534" s="200" t="s">
        <v>142</v>
      </c>
      <c r="E534" s="35"/>
      <c r="F534" s="205" t="s">
        <v>2574</v>
      </c>
      <c r="G534" s="35"/>
      <c r="H534" s="35"/>
      <c r="I534" s="202"/>
      <c r="J534" s="35"/>
      <c r="K534" s="35"/>
      <c r="L534" s="38"/>
      <c r="M534" s="203"/>
      <c r="N534" s="204"/>
      <c r="O534" s="70"/>
      <c r="P534" s="70"/>
      <c r="Q534" s="70"/>
      <c r="R534" s="70"/>
      <c r="S534" s="70"/>
      <c r="T534" s="71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T534" s="16" t="s">
        <v>142</v>
      </c>
      <c r="AU534" s="16" t="s">
        <v>84</v>
      </c>
    </row>
    <row r="535" spans="1:65" s="2" customFormat="1" ht="16.5" customHeight="1">
      <c r="A535" s="33"/>
      <c r="B535" s="34"/>
      <c r="C535" s="186" t="s">
        <v>811</v>
      </c>
      <c r="D535" s="186" t="s">
        <v>135</v>
      </c>
      <c r="E535" s="187" t="s">
        <v>2575</v>
      </c>
      <c r="F535" s="188" t="s">
        <v>2576</v>
      </c>
      <c r="G535" s="189" t="s">
        <v>237</v>
      </c>
      <c r="H535" s="190">
        <v>1.9E-2</v>
      </c>
      <c r="I535" s="191"/>
      <c r="J535" s="192">
        <f>ROUND(I535*H535,2)</f>
        <v>0</v>
      </c>
      <c r="K535" s="193"/>
      <c r="L535" s="38"/>
      <c r="M535" s="194" t="s">
        <v>1</v>
      </c>
      <c r="N535" s="195" t="s">
        <v>42</v>
      </c>
      <c r="O535" s="70"/>
      <c r="P535" s="196">
        <f>O535*H535</f>
        <v>0</v>
      </c>
      <c r="Q535" s="196">
        <v>0</v>
      </c>
      <c r="R535" s="196">
        <f>Q535*H535</f>
        <v>0</v>
      </c>
      <c r="S535" s="196">
        <v>0</v>
      </c>
      <c r="T535" s="197">
        <f>S535*H535</f>
        <v>0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198" t="s">
        <v>153</v>
      </c>
      <c r="AT535" s="198" t="s">
        <v>135</v>
      </c>
      <c r="AU535" s="198" t="s">
        <v>84</v>
      </c>
      <c r="AY535" s="16" t="s">
        <v>132</v>
      </c>
      <c r="BE535" s="199">
        <f>IF(N535="základní",J535,0)</f>
        <v>0</v>
      </c>
      <c r="BF535" s="199">
        <f>IF(N535="snížená",J535,0)</f>
        <v>0</v>
      </c>
      <c r="BG535" s="199">
        <f>IF(N535="zákl. přenesená",J535,0)</f>
        <v>0</v>
      </c>
      <c r="BH535" s="199">
        <f>IF(N535="sníž. přenesená",J535,0)</f>
        <v>0</v>
      </c>
      <c r="BI535" s="199">
        <f>IF(N535="nulová",J535,0)</f>
        <v>0</v>
      </c>
      <c r="BJ535" s="16" t="s">
        <v>84</v>
      </c>
      <c r="BK535" s="199">
        <f>ROUND(I535*H535,2)</f>
        <v>0</v>
      </c>
      <c r="BL535" s="16" t="s">
        <v>153</v>
      </c>
      <c r="BM535" s="198" t="s">
        <v>315</v>
      </c>
    </row>
    <row r="536" spans="1:65" s="2" customFormat="1" ht="10">
      <c r="A536" s="33"/>
      <c r="B536" s="34"/>
      <c r="C536" s="35"/>
      <c r="D536" s="200" t="s">
        <v>141</v>
      </c>
      <c r="E536" s="35"/>
      <c r="F536" s="201" t="s">
        <v>2576</v>
      </c>
      <c r="G536" s="35"/>
      <c r="H536" s="35"/>
      <c r="I536" s="202"/>
      <c r="J536" s="35"/>
      <c r="K536" s="35"/>
      <c r="L536" s="38"/>
      <c r="M536" s="203"/>
      <c r="N536" s="204"/>
      <c r="O536" s="70"/>
      <c r="P536" s="70"/>
      <c r="Q536" s="70"/>
      <c r="R536" s="70"/>
      <c r="S536" s="70"/>
      <c r="T536" s="71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T536" s="16" t="s">
        <v>141</v>
      </c>
      <c r="AU536" s="16" t="s">
        <v>84</v>
      </c>
    </row>
    <row r="537" spans="1:65" s="2" customFormat="1" ht="18">
      <c r="A537" s="33"/>
      <c r="B537" s="34"/>
      <c r="C537" s="35"/>
      <c r="D537" s="200" t="s">
        <v>142</v>
      </c>
      <c r="E537" s="35"/>
      <c r="F537" s="205" t="s">
        <v>2577</v>
      </c>
      <c r="G537" s="35"/>
      <c r="H537" s="35"/>
      <c r="I537" s="202"/>
      <c r="J537" s="35"/>
      <c r="K537" s="35"/>
      <c r="L537" s="38"/>
      <c r="M537" s="203"/>
      <c r="N537" s="204"/>
      <c r="O537" s="70"/>
      <c r="P537" s="70"/>
      <c r="Q537" s="70"/>
      <c r="R537" s="70"/>
      <c r="S537" s="70"/>
      <c r="T537" s="71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T537" s="16" t="s">
        <v>142</v>
      </c>
      <c r="AU537" s="16" t="s">
        <v>84</v>
      </c>
    </row>
    <row r="538" spans="1:65" s="2" customFormat="1" ht="16.5" customHeight="1">
      <c r="A538" s="33"/>
      <c r="B538" s="34"/>
      <c r="C538" s="186" t="s">
        <v>498</v>
      </c>
      <c r="D538" s="186" t="s">
        <v>135</v>
      </c>
      <c r="E538" s="187" t="s">
        <v>2578</v>
      </c>
      <c r="F538" s="188" t="s">
        <v>2579</v>
      </c>
      <c r="G538" s="189" t="s">
        <v>237</v>
      </c>
      <c r="H538" s="190">
        <v>0.252</v>
      </c>
      <c r="I538" s="191"/>
      <c r="J538" s="192">
        <f>ROUND(I538*H538,2)</f>
        <v>0</v>
      </c>
      <c r="K538" s="193"/>
      <c r="L538" s="38"/>
      <c r="M538" s="194" t="s">
        <v>1</v>
      </c>
      <c r="N538" s="195" t="s">
        <v>42</v>
      </c>
      <c r="O538" s="70"/>
      <c r="P538" s="196">
        <f>O538*H538</f>
        <v>0</v>
      </c>
      <c r="Q538" s="196">
        <v>0</v>
      </c>
      <c r="R538" s="196">
        <f>Q538*H538</f>
        <v>0</v>
      </c>
      <c r="S538" s="196">
        <v>0</v>
      </c>
      <c r="T538" s="197">
        <f>S538*H538</f>
        <v>0</v>
      </c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R538" s="198" t="s">
        <v>153</v>
      </c>
      <c r="AT538" s="198" t="s">
        <v>135</v>
      </c>
      <c r="AU538" s="198" t="s">
        <v>84</v>
      </c>
      <c r="AY538" s="16" t="s">
        <v>132</v>
      </c>
      <c r="BE538" s="199">
        <f>IF(N538="základní",J538,0)</f>
        <v>0</v>
      </c>
      <c r="BF538" s="199">
        <f>IF(N538="snížená",J538,0)</f>
        <v>0</v>
      </c>
      <c r="BG538" s="199">
        <f>IF(N538="zákl. přenesená",J538,0)</f>
        <v>0</v>
      </c>
      <c r="BH538" s="199">
        <f>IF(N538="sníž. přenesená",J538,0)</f>
        <v>0</v>
      </c>
      <c r="BI538" s="199">
        <f>IF(N538="nulová",J538,0)</f>
        <v>0</v>
      </c>
      <c r="BJ538" s="16" t="s">
        <v>84</v>
      </c>
      <c r="BK538" s="199">
        <f>ROUND(I538*H538,2)</f>
        <v>0</v>
      </c>
      <c r="BL538" s="16" t="s">
        <v>153</v>
      </c>
      <c r="BM538" s="198" t="s">
        <v>822</v>
      </c>
    </row>
    <row r="539" spans="1:65" s="2" customFormat="1" ht="10">
      <c r="A539" s="33"/>
      <c r="B539" s="34"/>
      <c r="C539" s="35"/>
      <c r="D539" s="200" t="s">
        <v>141</v>
      </c>
      <c r="E539" s="35"/>
      <c r="F539" s="201" t="s">
        <v>2579</v>
      </c>
      <c r="G539" s="35"/>
      <c r="H539" s="35"/>
      <c r="I539" s="202"/>
      <c r="J539" s="35"/>
      <c r="K539" s="35"/>
      <c r="L539" s="38"/>
      <c r="M539" s="203"/>
      <c r="N539" s="204"/>
      <c r="O539" s="70"/>
      <c r="P539" s="70"/>
      <c r="Q539" s="70"/>
      <c r="R539" s="70"/>
      <c r="S539" s="70"/>
      <c r="T539" s="71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T539" s="16" t="s">
        <v>141</v>
      </c>
      <c r="AU539" s="16" t="s">
        <v>84</v>
      </c>
    </row>
    <row r="540" spans="1:65" s="2" customFormat="1" ht="18">
      <c r="A540" s="33"/>
      <c r="B540" s="34"/>
      <c r="C540" s="35"/>
      <c r="D540" s="200" t="s">
        <v>142</v>
      </c>
      <c r="E540" s="35"/>
      <c r="F540" s="205" t="s">
        <v>2577</v>
      </c>
      <c r="G540" s="35"/>
      <c r="H540" s="35"/>
      <c r="I540" s="202"/>
      <c r="J540" s="35"/>
      <c r="K540" s="35"/>
      <c r="L540" s="38"/>
      <c r="M540" s="203"/>
      <c r="N540" s="204"/>
      <c r="O540" s="70"/>
      <c r="P540" s="70"/>
      <c r="Q540" s="70"/>
      <c r="R540" s="70"/>
      <c r="S540" s="70"/>
      <c r="T540" s="71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T540" s="16" t="s">
        <v>142</v>
      </c>
      <c r="AU540" s="16" t="s">
        <v>84</v>
      </c>
    </row>
    <row r="541" spans="1:65" s="2" customFormat="1" ht="16.5" customHeight="1">
      <c r="A541" s="33"/>
      <c r="B541" s="34"/>
      <c r="C541" s="186" t="s">
        <v>819</v>
      </c>
      <c r="D541" s="186" t="s">
        <v>135</v>
      </c>
      <c r="E541" s="187" t="s">
        <v>2580</v>
      </c>
      <c r="F541" s="188" t="s">
        <v>2581</v>
      </c>
      <c r="G541" s="189" t="s">
        <v>1959</v>
      </c>
      <c r="H541" s="190">
        <v>25.945</v>
      </c>
      <c r="I541" s="191"/>
      <c r="J541" s="192">
        <f>ROUND(I541*H541,2)</f>
        <v>0</v>
      </c>
      <c r="K541" s="193"/>
      <c r="L541" s="38"/>
      <c r="M541" s="194" t="s">
        <v>1</v>
      </c>
      <c r="N541" s="195" t="s">
        <v>42</v>
      </c>
      <c r="O541" s="70"/>
      <c r="P541" s="196">
        <f>O541*H541</f>
        <v>0</v>
      </c>
      <c r="Q541" s="196">
        <v>0</v>
      </c>
      <c r="R541" s="196">
        <f>Q541*H541</f>
        <v>0</v>
      </c>
      <c r="S541" s="196">
        <v>0</v>
      </c>
      <c r="T541" s="197">
        <f>S541*H541</f>
        <v>0</v>
      </c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R541" s="198" t="s">
        <v>153</v>
      </c>
      <c r="AT541" s="198" t="s">
        <v>135</v>
      </c>
      <c r="AU541" s="198" t="s">
        <v>84</v>
      </c>
      <c r="AY541" s="16" t="s">
        <v>132</v>
      </c>
      <c r="BE541" s="199">
        <f>IF(N541="základní",J541,0)</f>
        <v>0</v>
      </c>
      <c r="BF541" s="199">
        <f>IF(N541="snížená",J541,0)</f>
        <v>0</v>
      </c>
      <c r="BG541" s="199">
        <f>IF(N541="zákl. přenesená",J541,0)</f>
        <v>0</v>
      </c>
      <c r="BH541" s="199">
        <f>IF(N541="sníž. přenesená",J541,0)</f>
        <v>0</v>
      </c>
      <c r="BI541" s="199">
        <f>IF(N541="nulová",J541,0)</f>
        <v>0</v>
      </c>
      <c r="BJ541" s="16" t="s">
        <v>84</v>
      </c>
      <c r="BK541" s="199">
        <f>ROUND(I541*H541,2)</f>
        <v>0</v>
      </c>
      <c r="BL541" s="16" t="s">
        <v>153</v>
      </c>
      <c r="BM541" s="198" t="s">
        <v>825</v>
      </c>
    </row>
    <row r="542" spans="1:65" s="2" customFormat="1" ht="10">
      <c r="A542" s="33"/>
      <c r="B542" s="34"/>
      <c r="C542" s="35"/>
      <c r="D542" s="200" t="s">
        <v>141</v>
      </c>
      <c r="E542" s="35"/>
      <c r="F542" s="201" t="s">
        <v>2581</v>
      </c>
      <c r="G542" s="35"/>
      <c r="H542" s="35"/>
      <c r="I542" s="202"/>
      <c r="J542" s="35"/>
      <c r="K542" s="35"/>
      <c r="L542" s="38"/>
      <c r="M542" s="203"/>
      <c r="N542" s="204"/>
      <c r="O542" s="70"/>
      <c r="P542" s="70"/>
      <c r="Q542" s="70"/>
      <c r="R542" s="70"/>
      <c r="S542" s="70"/>
      <c r="T542" s="71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T542" s="16" t="s">
        <v>141</v>
      </c>
      <c r="AU542" s="16" t="s">
        <v>84</v>
      </c>
    </row>
    <row r="543" spans="1:65" s="2" customFormat="1" ht="18">
      <c r="A543" s="33"/>
      <c r="B543" s="34"/>
      <c r="C543" s="35"/>
      <c r="D543" s="200" t="s">
        <v>142</v>
      </c>
      <c r="E543" s="35"/>
      <c r="F543" s="205" t="s">
        <v>2582</v>
      </c>
      <c r="G543" s="35"/>
      <c r="H543" s="35"/>
      <c r="I543" s="202"/>
      <c r="J543" s="35"/>
      <c r="K543" s="35"/>
      <c r="L543" s="38"/>
      <c r="M543" s="203"/>
      <c r="N543" s="204"/>
      <c r="O543" s="70"/>
      <c r="P543" s="70"/>
      <c r="Q543" s="70"/>
      <c r="R543" s="70"/>
      <c r="S543" s="70"/>
      <c r="T543" s="71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T543" s="16" t="s">
        <v>142</v>
      </c>
      <c r="AU543" s="16" t="s">
        <v>84</v>
      </c>
    </row>
    <row r="544" spans="1:65" s="2" customFormat="1" ht="16.5" customHeight="1">
      <c r="A544" s="33"/>
      <c r="B544" s="34"/>
      <c r="C544" s="186" t="s">
        <v>503</v>
      </c>
      <c r="D544" s="186" t="s">
        <v>135</v>
      </c>
      <c r="E544" s="187" t="s">
        <v>2583</v>
      </c>
      <c r="F544" s="188" t="s">
        <v>2584</v>
      </c>
      <c r="G544" s="189" t="s">
        <v>1959</v>
      </c>
      <c r="H544" s="190">
        <v>5.8170000000000002</v>
      </c>
      <c r="I544" s="191"/>
      <c r="J544" s="192">
        <f>ROUND(I544*H544,2)</f>
        <v>0</v>
      </c>
      <c r="K544" s="193"/>
      <c r="L544" s="38"/>
      <c r="M544" s="194" t="s">
        <v>1</v>
      </c>
      <c r="N544" s="195" t="s">
        <v>42</v>
      </c>
      <c r="O544" s="70"/>
      <c r="P544" s="196">
        <f>O544*H544</f>
        <v>0</v>
      </c>
      <c r="Q544" s="196">
        <v>0</v>
      </c>
      <c r="R544" s="196">
        <f>Q544*H544</f>
        <v>0</v>
      </c>
      <c r="S544" s="196">
        <v>0</v>
      </c>
      <c r="T544" s="197">
        <f>S544*H544</f>
        <v>0</v>
      </c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R544" s="198" t="s">
        <v>153</v>
      </c>
      <c r="AT544" s="198" t="s">
        <v>135</v>
      </c>
      <c r="AU544" s="198" t="s">
        <v>84</v>
      </c>
      <c r="AY544" s="16" t="s">
        <v>132</v>
      </c>
      <c r="BE544" s="199">
        <f>IF(N544="základní",J544,0)</f>
        <v>0</v>
      </c>
      <c r="BF544" s="199">
        <f>IF(N544="snížená",J544,0)</f>
        <v>0</v>
      </c>
      <c r="BG544" s="199">
        <f>IF(N544="zákl. přenesená",J544,0)</f>
        <v>0</v>
      </c>
      <c r="BH544" s="199">
        <f>IF(N544="sníž. přenesená",J544,0)</f>
        <v>0</v>
      </c>
      <c r="BI544" s="199">
        <f>IF(N544="nulová",J544,0)</f>
        <v>0</v>
      </c>
      <c r="BJ544" s="16" t="s">
        <v>84</v>
      </c>
      <c r="BK544" s="199">
        <f>ROUND(I544*H544,2)</f>
        <v>0</v>
      </c>
      <c r="BL544" s="16" t="s">
        <v>153</v>
      </c>
      <c r="BM544" s="198" t="s">
        <v>829</v>
      </c>
    </row>
    <row r="545" spans="1:65" s="2" customFormat="1" ht="10">
      <c r="A545" s="33"/>
      <c r="B545" s="34"/>
      <c r="C545" s="35"/>
      <c r="D545" s="200" t="s">
        <v>141</v>
      </c>
      <c r="E545" s="35"/>
      <c r="F545" s="201" t="s">
        <v>2584</v>
      </c>
      <c r="G545" s="35"/>
      <c r="H545" s="35"/>
      <c r="I545" s="202"/>
      <c r="J545" s="35"/>
      <c r="K545" s="35"/>
      <c r="L545" s="38"/>
      <c r="M545" s="203"/>
      <c r="N545" s="204"/>
      <c r="O545" s="70"/>
      <c r="P545" s="70"/>
      <c r="Q545" s="70"/>
      <c r="R545" s="70"/>
      <c r="S545" s="70"/>
      <c r="T545" s="71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T545" s="16" t="s">
        <v>141</v>
      </c>
      <c r="AU545" s="16" t="s">
        <v>84</v>
      </c>
    </row>
    <row r="546" spans="1:65" s="2" customFormat="1" ht="18">
      <c r="A546" s="33"/>
      <c r="B546" s="34"/>
      <c r="C546" s="35"/>
      <c r="D546" s="200" t="s">
        <v>142</v>
      </c>
      <c r="E546" s="35"/>
      <c r="F546" s="205" t="s">
        <v>2585</v>
      </c>
      <c r="G546" s="35"/>
      <c r="H546" s="35"/>
      <c r="I546" s="202"/>
      <c r="J546" s="35"/>
      <c r="K546" s="35"/>
      <c r="L546" s="38"/>
      <c r="M546" s="203"/>
      <c r="N546" s="204"/>
      <c r="O546" s="70"/>
      <c r="P546" s="70"/>
      <c r="Q546" s="70"/>
      <c r="R546" s="70"/>
      <c r="S546" s="70"/>
      <c r="T546" s="71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T546" s="16" t="s">
        <v>142</v>
      </c>
      <c r="AU546" s="16" t="s">
        <v>84</v>
      </c>
    </row>
    <row r="547" spans="1:65" s="2" customFormat="1" ht="16.5" customHeight="1">
      <c r="A547" s="33"/>
      <c r="B547" s="34"/>
      <c r="C547" s="186" t="s">
        <v>826</v>
      </c>
      <c r="D547" s="186" t="s">
        <v>135</v>
      </c>
      <c r="E547" s="187" t="s">
        <v>2586</v>
      </c>
      <c r="F547" s="188" t="s">
        <v>2587</v>
      </c>
      <c r="G547" s="189" t="s">
        <v>1959</v>
      </c>
      <c r="H547" s="190">
        <v>22.663</v>
      </c>
      <c r="I547" s="191"/>
      <c r="J547" s="192">
        <f>ROUND(I547*H547,2)</f>
        <v>0</v>
      </c>
      <c r="K547" s="193"/>
      <c r="L547" s="38"/>
      <c r="M547" s="194" t="s">
        <v>1</v>
      </c>
      <c r="N547" s="195" t="s">
        <v>42</v>
      </c>
      <c r="O547" s="70"/>
      <c r="P547" s="196">
        <f>O547*H547</f>
        <v>0</v>
      </c>
      <c r="Q547" s="196">
        <v>0</v>
      </c>
      <c r="R547" s="196">
        <f>Q547*H547</f>
        <v>0</v>
      </c>
      <c r="S547" s="196">
        <v>0</v>
      </c>
      <c r="T547" s="197">
        <f>S547*H547</f>
        <v>0</v>
      </c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R547" s="198" t="s">
        <v>153</v>
      </c>
      <c r="AT547" s="198" t="s">
        <v>135</v>
      </c>
      <c r="AU547" s="198" t="s">
        <v>84</v>
      </c>
      <c r="AY547" s="16" t="s">
        <v>132</v>
      </c>
      <c r="BE547" s="199">
        <f>IF(N547="základní",J547,0)</f>
        <v>0</v>
      </c>
      <c r="BF547" s="199">
        <f>IF(N547="snížená",J547,0)</f>
        <v>0</v>
      </c>
      <c r="BG547" s="199">
        <f>IF(N547="zákl. přenesená",J547,0)</f>
        <v>0</v>
      </c>
      <c r="BH547" s="199">
        <f>IF(N547="sníž. přenesená",J547,0)</f>
        <v>0</v>
      </c>
      <c r="BI547" s="199">
        <f>IF(N547="nulová",J547,0)</f>
        <v>0</v>
      </c>
      <c r="BJ547" s="16" t="s">
        <v>84</v>
      </c>
      <c r="BK547" s="199">
        <f>ROUND(I547*H547,2)</f>
        <v>0</v>
      </c>
      <c r="BL547" s="16" t="s">
        <v>153</v>
      </c>
      <c r="BM547" s="198" t="s">
        <v>832</v>
      </c>
    </row>
    <row r="548" spans="1:65" s="2" customFormat="1" ht="10">
      <c r="A548" s="33"/>
      <c r="B548" s="34"/>
      <c r="C548" s="35"/>
      <c r="D548" s="200" t="s">
        <v>141</v>
      </c>
      <c r="E548" s="35"/>
      <c r="F548" s="201" t="s">
        <v>2587</v>
      </c>
      <c r="G548" s="35"/>
      <c r="H548" s="35"/>
      <c r="I548" s="202"/>
      <c r="J548" s="35"/>
      <c r="K548" s="35"/>
      <c r="L548" s="38"/>
      <c r="M548" s="203"/>
      <c r="N548" s="204"/>
      <c r="O548" s="70"/>
      <c r="P548" s="70"/>
      <c r="Q548" s="70"/>
      <c r="R548" s="70"/>
      <c r="S548" s="70"/>
      <c r="T548" s="71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T548" s="16" t="s">
        <v>141</v>
      </c>
      <c r="AU548" s="16" t="s">
        <v>84</v>
      </c>
    </row>
    <row r="549" spans="1:65" s="2" customFormat="1" ht="18">
      <c r="A549" s="33"/>
      <c r="B549" s="34"/>
      <c r="C549" s="35"/>
      <c r="D549" s="200" t="s">
        <v>142</v>
      </c>
      <c r="E549" s="35"/>
      <c r="F549" s="205" t="s">
        <v>2588</v>
      </c>
      <c r="G549" s="35"/>
      <c r="H549" s="35"/>
      <c r="I549" s="202"/>
      <c r="J549" s="35"/>
      <c r="K549" s="35"/>
      <c r="L549" s="38"/>
      <c r="M549" s="206"/>
      <c r="N549" s="207"/>
      <c r="O549" s="208"/>
      <c r="P549" s="208"/>
      <c r="Q549" s="208"/>
      <c r="R549" s="208"/>
      <c r="S549" s="208"/>
      <c r="T549" s="209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T549" s="16" t="s">
        <v>142</v>
      </c>
      <c r="AU549" s="16" t="s">
        <v>84</v>
      </c>
    </row>
    <row r="550" spans="1:65" s="2" customFormat="1" ht="7" customHeight="1">
      <c r="A550" s="33"/>
      <c r="B550" s="53"/>
      <c r="C550" s="54"/>
      <c r="D550" s="54"/>
      <c r="E550" s="54"/>
      <c r="F550" s="54"/>
      <c r="G550" s="54"/>
      <c r="H550" s="54"/>
      <c r="I550" s="54"/>
      <c r="J550" s="54"/>
      <c r="K550" s="54"/>
      <c r="L550" s="38"/>
      <c r="M550" s="33"/>
      <c r="O550" s="33"/>
      <c r="P550" s="33"/>
      <c r="Q550" s="33"/>
      <c r="R550" s="33"/>
      <c r="S550" s="33"/>
      <c r="T550" s="33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</row>
  </sheetData>
  <sheetProtection algorithmName="SHA-512" hashValue="3Q8hEk92ES962nnkmddeCZnLOP4ExgHpCi14bLEhtDZfTMM8zPFPai9h6ecAdm1KoSYNSpOcQnwKCNgy9ta0RQ==" saltValue="nn0MHmjjgta7Icr2kIeVsUerr0trAyVS4QkUdgYhRVcTvU6xCDmWndut3mBvU8myj1qHBr4ENQVxKHMiQvXHaQ==" spinCount="100000" sheet="1" objects="1" scenarios="1" formatColumns="0" formatRows="0" autoFilter="0"/>
  <autoFilter ref="C123:K549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D793D5A5F9740934F1FB4D608BC0B" ma:contentTypeVersion="14" ma:contentTypeDescription="Vytvoří nový dokument" ma:contentTypeScope="" ma:versionID="52765ad49fcad8686c1997247f10c11a">
  <xsd:schema xmlns:xsd="http://www.w3.org/2001/XMLSchema" xmlns:xs="http://www.w3.org/2001/XMLSchema" xmlns:p="http://schemas.microsoft.com/office/2006/metadata/properties" xmlns:ns2="44eebfc2-dba9-490f-a426-06bdd91898e6" xmlns:ns3="0c8c0d37-2bee-48b9-a3af-2a8749a2fbd1" targetNamespace="http://schemas.microsoft.com/office/2006/metadata/properties" ma:root="true" ma:fieldsID="c4e8276a00a30a2df9d9ed7103e39a7c" ns2:_="" ns3:_="">
    <xsd:import namespace="44eebfc2-dba9-490f-a426-06bdd91898e6"/>
    <xsd:import namespace="0c8c0d37-2bee-48b9-a3af-2a8749a2f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ebfc2-dba9-490f-a426-06bdd9189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813b425-8769-472e-9ed0-56c4258d7c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0d37-2bee-48b9-a3af-2a8749a2fb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6b4ed78-8192-4a6c-b518-fdbff58809a1}" ma:internalName="TaxCatchAll" ma:showField="CatchAllData" ma:web="0c8c0d37-2bee-48b9-a3af-2a8749a2fb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A110D4-418F-4D3B-A671-DF5275119A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65DB90-8EA2-499C-AB91-F4F0CE73A1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eebfc2-dba9-490f-a426-06bdd91898e6"/>
    <ds:schemaRef ds:uri="0c8c0d37-2bee-48b9-a3af-2a8749a2fb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23-041 - VON</vt:lpstr>
      <vt:lpstr>23-042 - Stavební část</vt:lpstr>
      <vt:lpstr>23-043 - ZTI, plyn</vt:lpstr>
      <vt:lpstr>23-044 - Přeložka LPS</vt:lpstr>
      <vt:lpstr>23-045 - ÚT</vt:lpstr>
      <vt:lpstr>23-046 - VZTCH</vt:lpstr>
      <vt:lpstr>23-047 - EI silno a slabo...</vt:lpstr>
      <vt:lpstr>'23-041 - VON'!Názvy_tisku</vt:lpstr>
      <vt:lpstr>'23-042 - Stavební část'!Názvy_tisku</vt:lpstr>
      <vt:lpstr>'23-043 - ZTI, plyn'!Názvy_tisku</vt:lpstr>
      <vt:lpstr>'23-044 - Přeložka LPS'!Názvy_tisku</vt:lpstr>
      <vt:lpstr>'23-045 - ÚT'!Názvy_tisku</vt:lpstr>
      <vt:lpstr>'23-046 - VZTCH'!Názvy_tisku</vt:lpstr>
      <vt:lpstr>'23-047 - EI silno a slabo...'!Názvy_tisku</vt:lpstr>
      <vt:lpstr>'Rekapitulace stavby'!Názvy_tisku</vt:lpstr>
      <vt:lpstr>'23-041 - VON'!Oblast_tisku</vt:lpstr>
      <vt:lpstr>'23-042 - Stavební část'!Oblast_tisku</vt:lpstr>
      <vt:lpstr>'23-043 - ZTI, plyn'!Oblast_tisku</vt:lpstr>
      <vt:lpstr>'23-044 - Přeložka LPS'!Oblast_tisku</vt:lpstr>
      <vt:lpstr>'23-045 - ÚT'!Oblast_tisku</vt:lpstr>
      <vt:lpstr>'23-046 - VZTCH'!Oblast_tisku</vt:lpstr>
      <vt:lpstr>'23-047 - EI silno a slabo...'!Oblast_tisku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Sedláček Zdeněk</dc:creator>
  <cp:lastModifiedBy>Bena Marek</cp:lastModifiedBy>
  <dcterms:created xsi:type="dcterms:W3CDTF">2023-02-20T10:07:39Z</dcterms:created>
  <dcterms:modified xsi:type="dcterms:W3CDTF">2023-03-01T19:19:02Z</dcterms:modified>
</cp:coreProperties>
</file>